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PokornyJ\Desktop\Rozpočty\Opravné práce\2020\Brno Kounicova - opravy 2020\Žaluzie\"/>
    </mc:Choice>
  </mc:AlternateContent>
  <bookViews>
    <workbookView xWindow="0" yWindow="0" windowWidth="0" windowHeight="0"/>
  </bookViews>
  <sheets>
    <sheet name="Rekapitulace stavby" sheetId="1" r:id="rId1"/>
    <sheet name="2021_0702 - Správa železn..." sheetId="2" r:id="rId2"/>
  </sheets>
  <definedNames>
    <definedName name="_xlnm.Print_Area" localSheetId="0">'Rekapitulace stavby'!$D$4:$AO$76,'Rekapitulace stavby'!$C$82:$AQ$96</definedName>
    <definedName name="_xlnm.Print_Titles" localSheetId="0">'Rekapitulace stavby'!$92:$92</definedName>
    <definedName name="_xlnm._FilterDatabase" localSheetId="1" hidden="1">'2021_0702 - Správa železn...'!$C$115:$K$169</definedName>
    <definedName name="_xlnm.Print_Area" localSheetId="1">'2021_0702 - Správa železn...'!$C$4:$J$76,'2021_0702 - Správa železn...'!$C$82:$J$99,'2021_0702 - Správa železn...'!$C$105:$J$169</definedName>
    <definedName name="_xlnm.Print_Titles" localSheetId="1">'2021_0702 - Správa železn...'!$115:$115</definedName>
  </definedNames>
  <calcPr/>
</workbook>
</file>

<file path=xl/calcChain.xml><?xml version="1.0" encoding="utf-8"?>
<calcChain xmlns="http://schemas.openxmlformats.org/spreadsheetml/2006/main">
  <c i="2" l="1" r="T118"/>
  <c r="T117"/>
  <c r="J35"/>
  <c r="J34"/>
  <c i="1" r="AY95"/>
  <c i="2" r="J33"/>
  <c i="1" r="AX95"/>
  <c i="2" r="BI167"/>
  <c r="BH167"/>
  <c r="BG167"/>
  <c r="BF167"/>
  <c r="T167"/>
  <c r="R167"/>
  <c r="P167"/>
  <c r="BI164"/>
  <c r="BH164"/>
  <c r="BG164"/>
  <c r="BF164"/>
  <c r="T164"/>
  <c r="R164"/>
  <c r="P164"/>
  <c r="BI160"/>
  <c r="BH160"/>
  <c r="BG160"/>
  <c r="BF160"/>
  <c r="T160"/>
  <c r="R160"/>
  <c r="P160"/>
  <c r="BI158"/>
  <c r="BH158"/>
  <c r="BG158"/>
  <c r="BF158"/>
  <c r="T158"/>
  <c r="R158"/>
  <c r="P158"/>
  <c r="BI119"/>
  <c r="BH119"/>
  <c r="BG119"/>
  <c r="BF119"/>
  <c r="T119"/>
  <c r="R119"/>
  <c r="P119"/>
  <c r="F112"/>
  <c r="F110"/>
  <c r="E108"/>
  <c r="F89"/>
  <c r="F87"/>
  <c r="E85"/>
  <c r="J22"/>
  <c r="E22"/>
  <c r="J113"/>
  <c r="J21"/>
  <c r="J19"/>
  <c r="E19"/>
  <c r="J112"/>
  <c r="J18"/>
  <c r="J16"/>
  <c r="E16"/>
  <c r="F90"/>
  <c r="J15"/>
  <c r="J10"/>
  <c r="J87"/>
  <c i="1" r="L90"/>
  <c r="AM90"/>
  <c r="AM89"/>
  <c r="L89"/>
  <c r="AM87"/>
  <c r="L87"/>
  <c r="L85"/>
  <c r="L84"/>
  <c i="2" r="BK119"/>
  <c r="BK167"/>
  <c r="J167"/>
  <c r="BK164"/>
  <c r="J164"/>
  <c r="BK160"/>
  <c r="J160"/>
  <c r="BK158"/>
  <c r="J158"/>
  <c r="J119"/>
  <c i="1" r="AS94"/>
  <c i="2" l="1" r="BK118"/>
  <c r="J118"/>
  <c r="J96"/>
  <c r="P118"/>
  <c r="P117"/>
  <c r="P163"/>
  <c r="P162"/>
  <c r="F113"/>
  <c r="BK163"/>
  <c r="J163"/>
  <c r="J98"/>
  <c r="R163"/>
  <c r="R162"/>
  <c r="R118"/>
  <c r="R117"/>
  <c r="R116"/>
  <c r="T163"/>
  <c r="T162"/>
  <c r="T116"/>
  <c r="J90"/>
  <c r="J110"/>
  <c r="BE119"/>
  <c r="BE158"/>
  <c r="BE160"/>
  <c r="BE164"/>
  <c r="BE167"/>
  <c r="J89"/>
  <c r="J32"/>
  <c i="1" r="AW95"/>
  <c i="2" r="F32"/>
  <c i="1" r="BA95"/>
  <c r="BA94"/>
  <c r="W30"/>
  <c i="2" r="F35"/>
  <c i="1" r="BD95"/>
  <c r="BD94"/>
  <c r="W33"/>
  <c i="2" r="F33"/>
  <c i="1" r="BB95"/>
  <c r="BB94"/>
  <c r="AX94"/>
  <c i="2" r="F34"/>
  <c i="1" r="BC95"/>
  <c r="BC94"/>
  <c r="W32"/>
  <c i="2" l="1" r="P116"/>
  <c i="1" r="AU95"/>
  <c i="2" r="BK117"/>
  <c r="J117"/>
  <c r="J95"/>
  <c r="BK162"/>
  <c r="J162"/>
  <c r="J97"/>
  <c i="1" r="AU94"/>
  <c r="AY94"/>
  <c i="2" r="J31"/>
  <c i="1" r="AV95"/>
  <c r="AT95"/>
  <c r="AW94"/>
  <c r="AK30"/>
  <c r="W31"/>
  <c i="2" r="F31"/>
  <c i="1" r="AZ95"/>
  <c r="AZ94"/>
  <c r="W29"/>
  <c i="2" l="1" r="BK116"/>
  <c r="J116"/>
  <c r="J94"/>
  <c i="1" r="AV94"/>
  <c r="AK29"/>
  <c i="2" l="1" r="J28"/>
  <c i="1" r="AG95"/>
  <c r="AG94"/>
  <c r="AK26"/>
  <c r="AK35"/>
  <c r="AT94"/>
  <c l="1" r="AN94"/>
  <c r="AN95"/>
  <c i="2" r="J37"/>
</calcChain>
</file>

<file path=xl/sharedStrings.xml><?xml version="1.0" encoding="utf-8"?>
<sst xmlns="http://schemas.openxmlformats.org/spreadsheetml/2006/main">
  <si>
    <t>Export Komplet</t>
  </si>
  <si>
    <t/>
  </si>
  <si>
    <t>2.0</t>
  </si>
  <si>
    <t>ZAMOK</t>
  </si>
  <si>
    <t>False</t>
  </si>
  <si>
    <t>{84db6a99-d723-42d1-80b6-4e578cf63ff8}</t>
  </si>
  <si>
    <t>0,01</t>
  </si>
  <si>
    <t>21</t>
  </si>
  <si>
    <t>15</t>
  </si>
  <si>
    <t>REKAPITULACE STAVBY</t>
  </si>
  <si>
    <t xml:space="preserve">v ---  níže se nacházejí doplnkové a pomocné údaje k sestavám  --- v</t>
  </si>
  <si>
    <t>Návod na vyplnění</t>
  </si>
  <si>
    <t>0,001</t>
  </si>
  <si>
    <t>Kód:</t>
  </si>
  <si>
    <t>2021_0702</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</si>
  <si>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</si>
  <si>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</si>
  <si>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Správa železnic, OŘ Brno, SPS - Kounicova 26, Brno - dodávka a montáž žaluzií v administrativní budově</t>
  </si>
  <si>
    <t>KSO:</t>
  </si>
  <si>
    <t>CC-CZ:</t>
  </si>
  <si>
    <t>Místo:</t>
  </si>
  <si>
    <t>Brno</t>
  </si>
  <si>
    <t>Datum:</t>
  </si>
  <si>
    <t>2. 7. 2021</t>
  </si>
  <si>
    <t>Zadavatel:</t>
  </si>
  <si>
    <t>IČ:</t>
  </si>
  <si>
    <t>70994234</t>
  </si>
  <si>
    <t>Správa železnic, státní organizace</t>
  </si>
  <si>
    <t>DIČ:</t>
  </si>
  <si>
    <t>CZ70994234</t>
  </si>
  <si>
    <t>Uchazeč:</t>
  </si>
  <si>
    <t>Vyplň údaj</t>
  </si>
  <si>
    <t>Projektant:</t>
  </si>
  <si>
    <t>True</t>
  </si>
  <si>
    <t xml:space="preserve"> </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</si>
  <si>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</si>
  <si>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</si>
  <si>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</si>
  <si>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</si>
  <si>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</si>
  <si>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</si>
  <si>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</si>
  <si>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</si>
  <si>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</si>
  <si>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</si>
  <si>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</si>
  <si>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</si>
  <si>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</si>
  <si>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</si>
  <si>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</si>
  <si>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</si>
  <si>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</si>
  <si>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</si>
  <si>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</si>
  <si>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</si>
  <si>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</si>
  <si>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</si>
  <si>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</si>
  <si>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</si>
  <si>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</si>
  <si>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</si>
  <si>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</si>
  <si>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</si>
  <si>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</si>
  <si>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</si>
  <si>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</si>
  <si>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</si>
  <si>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</si>
  <si>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</si>
  <si>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</si>
  <si>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</si>
  <si>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</si>
  <si>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</si>
  <si>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</si>
  <si>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</si>
  <si>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</si>
  <si>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</si>
  <si>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</si>
  <si>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IMPORT</t>
  </si>
  <si>
    <t>{00000000-0000-0000-0000-000000000000}</t>
  </si>
  <si>
    <t>/</t>
  </si>
  <si>
    <t>STA</t>
  </si>
  <si>
    <t>1</t>
  </si>
  <si>
    <t>###NOINSERT###</t>
  </si>
  <si>
    <t>2</t>
  </si>
  <si>
    <t>KRYCÍ LIST SOUPISU PRACÍ</t>
  </si>
  <si>
    <t>REKAPITULACE ČLENĚNÍ SOUPISU PRACÍ</t>
  </si>
  <si>
    <t>Kód dílu - Popis</t>
  </si>
  <si>
    <t>Cena celkem [CZK]</t>
  </si>
  <si>
    <t>Náklady ze soupisu prací</t>
  </si>
  <si>
    <t>-1</t>
  </si>
  <si>
    <t>PSV - Práce a dodávky PSV</t>
  </si>
  <si>
    <t xml:space="preserve">    786 - Dokončovací práce - čalounické úpravy</t>
  </si>
  <si>
    <t>VRN - Vedlejší rozpočtové náklady</t>
  </si>
  <si>
    <t xml:space="preserve">    VRN4 - Inženýrská činnost</t>
  </si>
  <si>
    <t>SOUPIS PRACÍ</t>
  </si>
  <si>
    <t>PČ</t>
  </si>
  <si>
    <t>MJ</t>
  </si>
  <si>
    <t>Množství</t>
  </si>
  <si>
    <t>J.cena [CZK]</t>
  </si>
  <si>
    <t>Cenová soustava</t>
  </si>
  <si>
    <t>J. Nh [h]</t>
  </si>
  <si>
    <t>Nh celkem [h]</t>
  </si>
  <si>
    <t>J. hmotnost [t]</t>
  </si>
  <si>
    <t>Hmotnost celkem [t]</t>
  </si>
  <si>
    <t>J. suť [t]</t>
  </si>
  <si>
    <t>Suť Celkem [t]</t>
  </si>
  <si>
    <t>Náklady soupisu celkem</t>
  </si>
  <si>
    <t>PSV</t>
  </si>
  <si>
    <t>Práce a dodávky PSV</t>
  </si>
  <si>
    <t>ROZPOCET</t>
  </si>
  <si>
    <t>786</t>
  </si>
  <si>
    <t>Dokončovací práce - čalounické úpravy</t>
  </si>
  <si>
    <t>K</t>
  </si>
  <si>
    <t>786626121</t>
  </si>
  <si>
    <t>Montáž lamelové žaluzie vnitřní nebo do oken dvojitých kovových</t>
  </si>
  <si>
    <t>m2</t>
  </si>
  <si>
    <t>16</t>
  </si>
  <si>
    <t>-938436115</t>
  </si>
  <si>
    <t>PSC</t>
  </si>
  <si>
    <t xml:space="preserve">Poznámka k souboru cen:_x000d_
1. Cenu-3111 lze použít pro jakýkoli rozměr žaluzie. </t>
  </si>
  <si>
    <t>VV</t>
  </si>
  <si>
    <t>Počet kusů x (Počet křídel x (Rozměr žaluzie)) - v metrech</t>
  </si>
  <si>
    <t>Okno 2/T</t>
  </si>
  <si>
    <t>16* (2 * (0,750*1,100)) "2x křídlo 750x1100mm - POZICE 1</t>
  </si>
  <si>
    <t>16* (2 * (0,750*1,000)) "2x křídlo 750x1000mm- POZICE 2</t>
  </si>
  <si>
    <t>Mezisoučet</t>
  </si>
  <si>
    <t>3</t>
  </si>
  <si>
    <t>Okno 4/T</t>
  </si>
  <si>
    <t>61* (2 * (0,450*1,350)) "2x křídlo 450x1350mm - POZICE 1</t>
  </si>
  <si>
    <t>61* (1 * (0,600*1,350)) "1x křídlo 600x1350mm - POZICE 2</t>
  </si>
  <si>
    <t>58* (2 * (0,450*1,200)) "2x křídlo 450x1200mm - POZICE 3</t>
  </si>
  <si>
    <t>58* (1 * (0,600*1,200)) "1x křídlo 600x1200mm - POZICE 4</t>
  </si>
  <si>
    <t>Okno 5/T</t>
  </si>
  <si>
    <t>21* (2 * (0,550*1,200)) "2x křídlo 550x1200mm - POZICE 1</t>
  </si>
  <si>
    <t>21* (2 * (0,550*1,050)) "2x křídlo 550x1050mm - POZICE 2</t>
  </si>
  <si>
    <t>Okno 9/T</t>
  </si>
  <si>
    <t>13* (2 * (0,550*1,350)) "2x křídlo 550x1350mm - POZICE 1</t>
  </si>
  <si>
    <t>12* (2 * (0,550*1,200)) "2x křídlo 550x1200mm - POZICE 2</t>
  </si>
  <si>
    <t>Okno 10/T</t>
  </si>
  <si>
    <t>54* (2 * (0,450*1,200)) "2x křídlo 450x1200mm - POZICE 1</t>
  </si>
  <si>
    <t>54* (1 * (0,600*1,200)) "1x křídlo 600x1200mm - POZICE 2</t>
  </si>
  <si>
    <t>54* (2 * (0,450*1,050)) "2x křídlo 450x1050mm - POZICE 3</t>
  </si>
  <si>
    <t>54* (1 * (0,600*1,050)) "2x křídlo 600x1050mm - POZICE 4</t>
  </si>
  <si>
    <t>Okno 12/T</t>
  </si>
  <si>
    <t>18* (1 * (0,985*1,400)) "2x křídlo 985x1400mm - POZICE 1</t>
  </si>
  <si>
    <t>18* (1 * (0,985*1,220)) "2x křídlo 985x1220mm - POZICE 2</t>
  </si>
  <si>
    <t>6* (1 * (0,985*2,620)) "2x křídlo 985x2620mm - POZICE 3</t>
  </si>
  <si>
    <t>Okno 13/T</t>
  </si>
  <si>
    <t>36* (2 * (0,750*2,200)) "2x křídlo 750x2200mm - POZICE 1</t>
  </si>
  <si>
    <t>Okno 17/T</t>
  </si>
  <si>
    <t>10* (2 * (0,550*2,200)) "2x křídlo 550x2200mm - POZICE 1</t>
  </si>
  <si>
    <t>Součet</t>
  </si>
  <si>
    <t>4</t>
  </si>
  <si>
    <t>M</t>
  </si>
  <si>
    <t>553462R</t>
  </si>
  <si>
    <t>žaluzie horizontální lamelové/ISSO do dřevěných kastlových oken, barva profiů tmavě hnědá, barva lamel stříbrná (bude upřesněna přesná barva), ovládání levé/pravé, brzda - drží polohu (není potřeba řetízek zacvakávat), pod profil pár podložek</t>
  </si>
  <si>
    <t>32</t>
  </si>
  <si>
    <t>-368816222</t>
  </si>
  <si>
    <t>P</t>
  </si>
  <si>
    <t>Poznámka k položce:_x000d_
- ROZMĚRY JSOU TŘEBA PŘED VÝROBOU OVĚŘIT, OBJEDNATEL ZAJISTÍ PŘÍSTUP PŘI MĚŘENÍ_x000d_
- OBJEDNATEL UPŘESNÍ BARVY, OBJEDNATEL SI VYHRAZUJE ZMĚNU BARVY PŘED VÝROBOU</t>
  </si>
  <si>
    <t>998786103</t>
  </si>
  <si>
    <t>Přesun hmot tonážní pro stínění a čalounické úpravy v objektech v do 24 m</t>
  </si>
  <si>
    <t>t</t>
  </si>
  <si>
    <t>-1283175642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</si>
  <si>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</si>
  <si>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VRN</t>
  </si>
  <si>
    <t>Vedlejší rozpočtové náklady</t>
  </si>
  <si>
    <t>5</t>
  </si>
  <si>
    <t>VRN4</t>
  </si>
  <si>
    <t>Inženýrská činnost</t>
  </si>
  <si>
    <t>043203000</t>
  </si>
  <si>
    <t>Měření, monitoring, rozbory bez rozlišení</t>
  </si>
  <si>
    <t>soubor</t>
  </si>
  <si>
    <t>1024</t>
  </si>
  <si>
    <t>-213957830</t>
  </si>
  <si>
    <t xml:space="preserve">Poznámka k souboru cen:_x000d_
1. Více informací o volbě, obsahu a způsobu ocenění jednotlivých titulů viz Příloha 04 Inženýrská činnost. </t>
  </si>
  <si>
    <t>Poznámka k položce:_x000d_
Obchůzka, přeměřování oken před výrobou žaluzií.</t>
  </si>
  <si>
    <t>045303000</t>
  </si>
  <si>
    <t>Koordinační činnost</t>
  </si>
  <si>
    <t>1955639344</t>
  </si>
  <si>
    <t>Poznámka k položce:_x000d_
Koordinace se správcem objektu._x000d_
Velký administrativní objekt.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</si>
</sst>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0000A8"/>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8" fillId="0" borderId="0" applyNumberFormat="0" applyFill="0" applyBorder="0" applyAlignment="0" applyProtection="0"/>
  </cellStyleXfs>
  <cellXfs count="290">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4" fontId="18"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3"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3" fillId="4" borderId="7" xfId="0" applyFont="1" applyFill="1" applyBorder="1" applyAlignment="1" applyProtection="1">
      <alignment horizontal="center" vertical="center"/>
    </xf>
    <xf numFmtId="0" fontId="23" fillId="4" borderId="7" xfId="0" applyFont="1" applyFill="1" applyBorder="1" applyAlignment="1" applyProtection="1">
      <alignment horizontal="right" vertical="center"/>
    </xf>
    <xf numFmtId="0" fontId="23" fillId="4" borderId="8" xfId="0" applyFont="1" applyFill="1" applyBorder="1" applyAlignment="1" applyProtection="1">
      <alignment horizontal="lef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5" fillId="0" borderId="0" xfId="0" applyFont="1" applyAlignment="1">
      <alignment horizontal="left" vertical="center"/>
    </xf>
    <xf numFmtId="0" fontId="0" fillId="0" borderId="1" xfId="0" applyBorder="1"/>
    <xf numFmtId="0" fontId="0" fillId="0" borderId="2" xfId="0" applyBorder="1"/>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xf>
    <xf numFmtId="0" fontId="37" fillId="0" borderId="22" xfId="0" applyFont="1" applyBorder="1" applyAlignment="1" applyProtection="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theme" Target="theme/theme1.xml" /><Relationship Id="rId5" Type="http://schemas.openxmlformats.org/officeDocument/2006/relationships/calcChain" Target="calcChain.xml" /><Relationship Id="rId6"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v>
      </c>
      <c r="L7" s="23"/>
      <c r="M7" s="23"/>
      <c r="N7" s="23"/>
      <c r="O7" s="23"/>
      <c r="P7" s="23"/>
      <c r="Q7" s="23"/>
      <c r="R7" s="23"/>
      <c r="S7" s="23"/>
      <c r="T7" s="23"/>
      <c r="U7" s="23"/>
      <c r="V7" s="23"/>
      <c r="W7" s="23"/>
      <c r="X7" s="23"/>
      <c r="Y7" s="23"/>
      <c r="Z7" s="23"/>
      <c r="AA7" s="23"/>
      <c r="AB7" s="23"/>
      <c r="AC7" s="23"/>
      <c r="AD7" s="23"/>
      <c r="AE7" s="23"/>
      <c r="AF7" s="23"/>
      <c r="AG7" s="23"/>
      <c r="AH7" s="23"/>
      <c r="AI7" s="23"/>
      <c r="AJ7" s="23"/>
      <c r="AK7" s="33" t="s">
        <v>19</v>
      </c>
      <c r="AL7" s="23"/>
      <c r="AM7" s="23"/>
      <c r="AN7" s="28" t="s">
        <v>1</v>
      </c>
      <c r="AO7" s="23"/>
      <c r="AP7" s="23"/>
      <c r="AQ7" s="23"/>
      <c r="AR7" s="21"/>
      <c r="BE7" s="32"/>
      <c r="BS7" s="18" t="s">
        <v>6</v>
      </c>
    </row>
    <row r="8" s="1" customFormat="1" ht="12" customHeight="1">
      <c r="B8" s="22"/>
      <c r="C8" s="23"/>
      <c r="D8" s="33" t="s">
        <v>20</v>
      </c>
      <c r="E8" s="23"/>
      <c r="F8" s="23"/>
      <c r="G8" s="23"/>
      <c r="H8" s="23"/>
      <c r="I8" s="23"/>
      <c r="J8" s="23"/>
      <c r="K8" s="28" t="s">
        <v>21</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22</v>
      </c>
      <c r="AL8" s="23"/>
      <c r="AM8" s="23"/>
      <c r="AN8" s="34" t="s">
        <v>23</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24</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25</v>
      </c>
      <c r="AL10" s="23"/>
      <c r="AM10" s="23"/>
      <c r="AN10" s="28" t="s">
        <v>26</v>
      </c>
      <c r="AO10" s="23"/>
      <c r="AP10" s="23"/>
      <c r="AQ10" s="23"/>
      <c r="AR10" s="21"/>
      <c r="BE10" s="32"/>
      <c r="BS10" s="18" t="s">
        <v>6</v>
      </c>
    </row>
    <row r="11" s="1" customFormat="1" ht="18.48" customHeight="1">
      <c r="B11" s="22"/>
      <c r="C11" s="23"/>
      <c r="D11" s="23"/>
      <c r="E11" s="28" t="s">
        <v>27</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28</v>
      </c>
      <c r="AL11" s="23"/>
      <c r="AM11" s="23"/>
      <c r="AN11" s="28" t="s">
        <v>29</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30</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25</v>
      </c>
      <c r="AL13" s="23"/>
      <c r="AM13" s="23"/>
      <c r="AN13" s="35" t="s">
        <v>31</v>
      </c>
      <c r="AO13" s="23"/>
      <c r="AP13" s="23"/>
      <c r="AQ13" s="23"/>
      <c r="AR13" s="21"/>
      <c r="BE13" s="32"/>
      <c r="BS13" s="18" t="s">
        <v>6</v>
      </c>
    </row>
    <row r="14">
      <c r="B14" s="22"/>
      <c r="C14" s="23"/>
      <c r="D14" s="23"/>
      <c r="E14" s="35" t="s">
        <v>31</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28</v>
      </c>
      <c r="AL14" s="23"/>
      <c r="AM14" s="23"/>
      <c r="AN14" s="35" t="s">
        <v>31</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32</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25</v>
      </c>
      <c r="AL16" s="23"/>
      <c r="AM16" s="23"/>
      <c r="AN16" s="28" t="s">
        <v>1</v>
      </c>
      <c r="AO16" s="23"/>
      <c r="AP16" s="23"/>
      <c r="AQ16" s="23"/>
      <c r="AR16" s="21"/>
      <c r="BE16" s="32"/>
      <c r="BS16" s="18" t="s">
        <v>33</v>
      </c>
    </row>
    <row r="17" s="1" customFormat="1" ht="18.48" customHeight="1">
      <c r="B17" s="22"/>
      <c r="C17" s="23"/>
      <c r="D17" s="23"/>
      <c r="E17" s="28" t="s">
        <v>34</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28</v>
      </c>
      <c r="AL17" s="23"/>
      <c r="AM17" s="23"/>
      <c r="AN17" s="28" t="s">
        <v>1</v>
      </c>
      <c r="AO17" s="23"/>
      <c r="AP17" s="23"/>
      <c r="AQ17" s="23"/>
      <c r="AR17" s="21"/>
      <c r="BE17" s="32"/>
      <c r="BS17" s="18" t="s">
        <v>33</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35</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25</v>
      </c>
      <c r="AL19" s="23"/>
      <c r="AM19" s="23"/>
      <c r="AN19" s="28" t="s">
        <v>1</v>
      </c>
      <c r="AO19" s="23"/>
      <c r="AP19" s="23"/>
      <c r="AQ19" s="23"/>
      <c r="AR19" s="21"/>
      <c r="BE19" s="32"/>
      <c r="BS19" s="18" t="s">
        <v>6</v>
      </c>
    </row>
    <row r="20" s="1" customFormat="1" ht="18.48" customHeight="1">
      <c r="B20" s="22"/>
      <c r="C20" s="23"/>
      <c r="D20" s="23"/>
      <c r="E20" s="28" t="s">
        <v>34</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28</v>
      </c>
      <c r="AL20" s="23"/>
      <c r="AM20" s="23"/>
      <c r="AN20" s="28" t="s">
        <v>1</v>
      </c>
      <c r="AO20" s="23"/>
      <c r="AP20" s="23"/>
      <c r="AQ20" s="23"/>
      <c r="AR20" s="21"/>
      <c r="BE20" s="32"/>
      <c r="BS20" s="18" t="s">
        <v>33</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36</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16.5" customHeight="1">
      <c r="B23" s="22"/>
      <c r="C23" s="23"/>
      <c r="D23" s="23"/>
      <c r="E23" s="37" t="s">
        <v>1</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37</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ROUND(AG94,2)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38</v>
      </c>
      <c r="M28" s="46"/>
      <c r="N28" s="46"/>
      <c r="O28" s="46"/>
      <c r="P28" s="46"/>
      <c r="Q28" s="41"/>
      <c r="R28" s="41"/>
      <c r="S28" s="41"/>
      <c r="T28" s="41"/>
      <c r="U28" s="41"/>
      <c r="V28" s="41"/>
      <c r="W28" s="46" t="s">
        <v>39</v>
      </c>
      <c r="X28" s="46"/>
      <c r="Y28" s="46"/>
      <c r="Z28" s="46"/>
      <c r="AA28" s="46"/>
      <c r="AB28" s="46"/>
      <c r="AC28" s="46"/>
      <c r="AD28" s="46"/>
      <c r="AE28" s="46"/>
      <c r="AF28" s="41"/>
      <c r="AG28" s="41"/>
      <c r="AH28" s="41"/>
      <c r="AI28" s="41"/>
      <c r="AJ28" s="41"/>
      <c r="AK28" s="46" t="s">
        <v>40</v>
      </c>
      <c r="AL28" s="46"/>
      <c r="AM28" s="46"/>
      <c r="AN28" s="46"/>
      <c r="AO28" s="46"/>
      <c r="AP28" s="41"/>
      <c r="AQ28" s="41"/>
      <c r="AR28" s="45"/>
      <c r="BE28" s="32"/>
    </row>
    <row r="29" s="3" customFormat="1" ht="14.4" customHeight="1">
      <c r="A29" s="3"/>
      <c r="B29" s="47"/>
      <c r="C29" s="48"/>
      <c r="D29" s="33" t="s">
        <v>41</v>
      </c>
      <c r="E29" s="48"/>
      <c r="F29" s="33" t="s">
        <v>42</v>
      </c>
      <c r="G29" s="48"/>
      <c r="H29" s="48"/>
      <c r="I29" s="48"/>
      <c r="J29" s="48"/>
      <c r="K29" s="48"/>
      <c r="L29" s="49">
        <v>0.20999999999999999</v>
      </c>
      <c r="M29" s="48"/>
      <c r="N29" s="48"/>
      <c r="O29" s="48"/>
      <c r="P29" s="48"/>
      <c r="Q29" s="48"/>
      <c r="R29" s="48"/>
      <c r="S29" s="48"/>
      <c r="T29" s="48"/>
      <c r="U29" s="48"/>
      <c r="V29" s="48"/>
      <c r="W29" s="50">
        <f>ROUND(AZ94, 2)</f>
        <v>0</v>
      </c>
      <c r="X29" s="48"/>
      <c r="Y29" s="48"/>
      <c r="Z29" s="48"/>
      <c r="AA29" s="48"/>
      <c r="AB29" s="48"/>
      <c r="AC29" s="48"/>
      <c r="AD29" s="48"/>
      <c r="AE29" s="48"/>
      <c r="AF29" s="48"/>
      <c r="AG29" s="48"/>
      <c r="AH29" s="48"/>
      <c r="AI29" s="48"/>
      <c r="AJ29" s="48"/>
      <c r="AK29" s="50">
        <f>ROUND(AV94, 2)</f>
        <v>0</v>
      </c>
      <c r="AL29" s="48"/>
      <c r="AM29" s="48"/>
      <c r="AN29" s="48"/>
      <c r="AO29" s="48"/>
      <c r="AP29" s="48"/>
      <c r="AQ29" s="48"/>
      <c r="AR29" s="51"/>
      <c r="BE29" s="52"/>
    </row>
    <row r="30" s="3" customFormat="1" ht="14.4" customHeight="1">
      <c r="A30" s="3"/>
      <c r="B30" s="47"/>
      <c r="C30" s="48"/>
      <c r="D30" s="48"/>
      <c r="E30" s="48"/>
      <c r="F30" s="33" t="s">
        <v>43</v>
      </c>
      <c r="G30" s="48"/>
      <c r="H30" s="48"/>
      <c r="I30" s="48"/>
      <c r="J30" s="48"/>
      <c r="K30" s="48"/>
      <c r="L30" s="49">
        <v>0.14999999999999999</v>
      </c>
      <c r="M30" s="48"/>
      <c r="N30" s="48"/>
      <c r="O30" s="48"/>
      <c r="P30" s="48"/>
      <c r="Q30" s="48"/>
      <c r="R30" s="48"/>
      <c r="S30" s="48"/>
      <c r="T30" s="48"/>
      <c r="U30" s="48"/>
      <c r="V30" s="48"/>
      <c r="W30" s="50">
        <f>ROUND(BA94, 2)</f>
        <v>0</v>
      </c>
      <c r="X30" s="48"/>
      <c r="Y30" s="48"/>
      <c r="Z30" s="48"/>
      <c r="AA30" s="48"/>
      <c r="AB30" s="48"/>
      <c r="AC30" s="48"/>
      <c r="AD30" s="48"/>
      <c r="AE30" s="48"/>
      <c r="AF30" s="48"/>
      <c r="AG30" s="48"/>
      <c r="AH30" s="48"/>
      <c r="AI30" s="48"/>
      <c r="AJ30" s="48"/>
      <c r="AK30" s="50">
        <f>ROUND(AW94, 2)</f>
        <v>0</v>
      </c>
      <c r="AL30" s="48"/>
      <c r="AM30" s="48"/>
      <c r="AN30" s="48"/>
      <c r="AO30" s="48"/>
      <c r="AP30" s="48"/>
      <c r="AQ30" s="48"/>
      <c r="AR30" s="51"/>
      <c r="BE30" s="52"/>
    </row>
    <row r="31" hidden="1" s="3" customFormat="1" ht="14.4" customHeight="1">
      <c r="A31" s="3"/>
      <c r="B31" s="47"/>
      <c r="C31" s="48"/>
      <c r="D31" s="48"/>
      <c r="E31" s="48"/>
      <c r="F31" s="33" t="s">
        <v>44</v>
      </c>
      <c r="G31" s="48"/>
      <c r="H31" s="48"/>
      <c r="I31" s="48"/>
      <c r="J31" s="48"/>
      <c r="K31" s="48"/>
      <c r="L31" s="49">
        <v>0.20999999999999999</v>
      </c>
      <c r="M31" s="48"/>
      <c r="N31" s="48"/>
      <c r="O31" s="48"/>
      <c r="P31" s="48"/>
      <c r="Q31" s="48"/>
      <c r="R31" s="48"/>
      <c r="S31" s="48"/>
      <c r="T31" s="48"/>
      <c r="U31" s="48"/>
      <c r="V31" s="48"/>
      <c r="W31" s="50">
        <f>ROUND(BB94,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45</v>
      </c>
      <c r="G32" s="48"/>
      <c r="H32" s="48"/>
      <c r="I32" s="48"/>
      <c r="J32" s="48"/>
      <c r="K32" s="48"/>
      <c r="L32" s="49">
        <v>0.14999999999999999</v>
      </c>
      <c r="M32" s="48"/>
      <c r="N32" s="48"/>
      <c r="O32" s="48"/>
      <c r="P32" s="48"/>
      <c r="Q32" s="48"/>
      <c r="R32" s="48"/>
      <c r="S32" s="48"/>
      <c r="T32" s="48"/>
      <c r="U32" s="48"/>
      <c r="V32" s="48"/>
      <c r="W32" s="50">
        <f>ROUND(BC94,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46</v>
      </c>
      <c r="G33" s="48"/>
      <c r="H33" s="48"/>
      <c r="I33" s="48"/>
      <c r="J33" s="48"/>
      <c r="K33" s="48"/>
      <c r="L33" s="49">
        <v>0</v>
      </c>
      <c r="M33" s="48"/>
      <c r="N33" s="48"/>
      <c r="O33" s="48"/>
      <c r="P33" s="48"/>
      <c r="Q33" s="48"/>
      <c r="R33" s="48"/>
      <c r="S33" s="48"/>
      <c r="T33" s="48"/>
      <c r="U33" s="48"/>
      <c r="V33" s="48"/>
      <c r="W33" s="50">
        <f>ROUND(BD94, 2)</f>
        <v>0</v>
      </c>
      <c r="X33" s="48"/>
      <c r="Y33" s="48"/>
      <c r="Z33" s="48"/>
      <c r="AA33" s="48"/>
      <c r="AB33" s="48"/>
      <c r="AC33" s="48"/>
      <c r="AD33" s="48"/>
      <c r="AE33" s="48"/>
      <c r="AF33" s="48"/>
      <c r="AG33" s="48"/>
      <c r="AH33" s="48"/>
      <c r="AI33" s="48"/>
      <c r="AJ33" s="48"/>
      <c r="AK33" s="50">
        <v>0</v>
      </c>
      <c r="AL33" s="48"/>
      <c r="AM33" s="48"/>
      <c r="AN33" s="48"/>
      <c r="AO33" s="48"/>
      <c r="AP33" s="48"/>
      <c r="AQ33" s="48"/>
      <c r="AR33" s="51"/>
      <c r="BE33" s="52"/>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2"/>
    </row>
    <row r="35" s="2" customFormat="1" ht="25.92" customHeight="1">
      <c r="A35" s="39"/>
      <c r="B35" s="40"/>
      <c r="C35" s="53"/>
      <c r="D35" s="54" t="s">
        <v>47</v>
      </c>
      <c r="E35" s="55"/>
      <c r="F35" s="55"/>
      <c r="G35" s="55"/>
      <c r="H35" s="55"/>
      <c r="I35" s="55"/>
      <c r="J35" s="55"/>
      <c r="K35" s="55"/>
      <c r="L35" s="55"/>
      <c r="M35" s="55"/>
      <c r="N35" s="55"/>
      <c r="O35" s="55"/>
      <c r="P35" s="55"/>
      <c r="Q35" s="55"/>
      <c r="R35" s="55"/>
      <c r="S35" s="55"/>
      <c r="T35" s="56" t="s">
        <v>48</v>
      </c>
      <c r="U35" s="55"/>
      <c r="V35" s="55"/>
      <c r="W35" s="55"/>
      <c r="X35" s="57" t="s">
        <v>49</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14.4" customHeight="1">
      <c r="A37" s="39"/>
      <c r="B37" s="40"/>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45"/>
      <c r="BE37" s="39"/>
    </row>
    <row r="38" s="1" customFormat="1" ht="14.4" customHeight="1">
      <c r="B38" s="22"/>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1"/>
    </row>
    <row r="39" s="1" customFormat="1" ht="14.4" customHeight="1">
      <c r="B39" s="22"/>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1"/>
    </row>
    <row r="40" s="1" customFormat="1" ht="14.4" customHeight="1">
      <c r="B40" s="22"/>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1"/>
    </row>
    <row r="41" s="1" customFormat="1" ht="14.4" customHeight="1">
      <c r="B41" s="2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1"/>
    </row>
    <row r="42" s="1" customFormat="1" ht="14.4" customHeight="1">
      <c r="B42" s="22"/>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1"/>
    </row>
    <row r="43" s="1" customFormat="1" ht="14.4" customHeight="1">
      <c r="B43" s="22"/>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1"/>
    </row>
    <row r="44" s="1" customFormat="1" ht="14.4" customHeight="1">
      <c r="B44" s="22"/>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1"/>
    </row>
    <row r="45" s="1" customFormat="1" ht="14.4" customHeight="1">
      <c r="B45" s="22"/>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1"/>
    </row>
    <row r="46" s="1" customFormat="1" ht="14.4" customHeight="1">
      <c r="B46" s="22"/>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1"/>
    </row>
    <row r="47" s="1" customFormat="1" ht="14.4" customHeight="1">
      <c r="B47" s="22"/>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1"/>
    </row>
    <row r="48" s="1" customFormat="1" ht="14.4" customHeight="1">
      <c r="B48" s="2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1"/>
    </row>
    <row r="49" s="2" customFormat="1" ht="14.4" customHeight="1">
      <c r="B49" s="60"/>
      <c r="C49" s="61"/>
      <c r="D49" s="62" t="s">
        <v>50</v>
      </c>
      <c r="E49" s="63"/>
      <c r="F49" s="63"/>
      <c r="G49" s="63"/>
      <c r="H49" s="63"/>
      <c r="I49" s="63"/>
      <c r="J49" s="63"/>
      <c r="K49" s="63"/>
      <c r="L49" s="63"/>
      <c r="M49" s="63"/>
      <c r="N49" s="63"/>
      <c r="O49" s="63"/>
      <c r="P49" s="63"/>
      <c r="Q49" s="63"/>
      <c r="R49" s="63"/>
      <c r="S49" s="63"/>
      <c r="T49" s="63"/>
      <c r="U49" s="63"/>
      <c r="V49" s="63"/>
      <c r="W49" s="63"/>
      <c r="X49" s="63"/>
      <c r="Y49" s="63"/>
      <c r="Z49" s="63"/>
      <c r="AA49" s="63"/>
      <c r="AB49" s="63"/>
      <c r="AC49" s="63"/>
      <c r="AD49" s="63"/>
      <c r="AE49" s="63"/>
      <c r="AF49" s="63"/>
      <c r="AG49" s="63"/>
      <c r="AH49" s="62" t="s">
        <v>51</v>
      </c>
      <c r="AI49" s="63"/>
      <c r="AJ49" s="63"/>
      <c r="AK49" s="63"/>
      <c r="AL49" s="63"/>
      <c r="AM49" s="63"/>
      <c r="AN49" s="63"/>
      <c r="AO49" s="63"/>
      <c r="AP49" s="61"/>
      <c r="AQ49" s="61"/>
      <c r="AR49" s="64"/>
    </row>
    <row r="50">
      <c r="B50" s="22"/>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1"/>
    </row>
    <row r="51">
      <c r="B51" s="22"/>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1"/>
    </row>
    <row r="52">
      <c r="B52" s="22"/>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1"/>
    </row>
    <row r="53">
      <c r="B53" s="22"/>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1"/>
    </row>
    <row r="54">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1"/>
    </row>
    <row r="55">
      <c r="B55" s="22"/>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1"/>
    </row>
    <row r="56">
      <c r="B56" s="2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1"/>
    </row>
    <row r="57">
      <c r="B57" s="22"/>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1"/>
    </row>
    <row r="58">
      <c r="B58" s="22"/>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1"/>
    </row>
    <row r="59">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1"/>
    </row>
    <row r="60" s="2" customFormat="1">
      <c r="A60" s="39"/>
      <c r="B60" s="40"/>
      <c r="C60" s="41"/>
      <c r="D60" s="65" t="s">
        <v>52</v>
      </c>
      <c r="E60" s="43"/>
      <c r="F60" s="43"/>
      <c r="G60" s="43"/>
      <c r="H60" s="43"/>
      <c r="I60" s="43"/>
      <c r="J60" s="43"/>
      <c r="K60" s="43"/>
      <c r="L60" s="43"/>
      <c r="M60" s="43"/>
      <c r="N60" s="43"/>
      <c r="O60" s="43"/>
      <c r="P60" s="43"/>
      <c r="Q60" s="43"/>
      <c r="R60" s="43"/>
      <c r="S60" s="43"/>
      <c r="T60" s="43"/>
      <c r="U60" s="43"/>
      <c r="V60" s="65" t="s">
        <v>53</v>
      </c>
      <c r="W60" s="43"/>
      <c r="X60" s="43"/>
      <c r="Y60" s="43"/>
      <c r="Z60" s="43"/>
      <c r="AA60" s="43"/>
      <c r="AB60" s="43"/>
      <c r="AC60" s="43"/>
      <c r="AD60" s="43"/>
      <c r="AE60" s="43"/>
      <c r="AF60" s="43"/>
      <c r="AG60" s="43"/>
      <c r="AH60" s="65" t="s">
        <v>52</v>
      </c>
      <c r="AI60" s="43"/>
      <c r="AJ60" s="43"/>
      <c r="AK60" s="43"/>
      <c r="AL60" s="43"/>
      <c r="AM60" s="65" t="s">
        <v>53</v>
      </c>
      <c r="AN60" s="43"/>
      <c r="AO60" s="43"/>
      <c r="AP60" s="41"/>
      <c r="AQ60" s="41"/>
      <c r="AR60" s="45"/>
      <c r="BE60" s="39"/>
    </row>
    <row r="61">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1"/>
    </row>
    <row r="62">
      <c r="B62" s="2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1"/>
    </row>
    <row r="63">
      <c r="B63" s="2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1"/>
    </row>
    <row r="64" s="2" customFormat="1">
      <c r="A64" s="39"/>
      <c r="B64" s="40"/>
      <c r="C64" s="41"/>
      <c r="D64" s="62" t="s">
        <v>54</v>
      </c>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2" t="s">
        <v>55</v>
      </c>
      <c r="AI64" s="66"/>
      <c r="AJ64" s="66"/>
      <c r="AK64" s="66"/>
      <c r="AL64" s="66"/>
      <c r="AM64" s="66"/>
      <c r="AN64" s="66"/>
      <c r="AO64" s="66"/>
      <c r="AP64" s="41"/>
      <c r="AQ64" s="41"/>
      <c r="AR64" s="45"/>
      <c r="BE64" s="39"/>
    </row>
    <row r="65">
      <c r="B65" s="22"/>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1"/>
    </row>
    <row r="66">
      <c r="B66" s="22"/>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1"/>
    </row>
    <row r="67">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1"/>
    </row>
    <row r="68">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1"/>
    </row>
    <row r="69">
      <c r="B69" s="2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1"/>
    </row>
    <row r="70">
      <c r="B70" s="22"/>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1"/>
    </row>
    <row r="71">
      <c r="B71" s="22"/>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1"/>
    </row>
    <row r="72">
      <c r="B72" s="22"/>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1"/>
    </row>
    <row r="73">
      <c r="B73" s="22"/>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1"/>
    </row>
    <row r="74">
      <c r="B74" s="22"/>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1"/>
    </row>
    <row r="75" s="2" customFormat="1">
      <c r="A75" s="39"/>
      <c r="B75" s="40"/>
      <c r="C75" s="41"/>
      <c r="D75" s="65" t="s">
        <v>52</v>
      </c>
      <c r="E75" s="43"/>
      <c r="F75" s="43"/>
      <c r="G75" s="43"/>
      <c r="H75" s="43"/>
      <c r="I75" s="43"/>
      <c r="J75" s="43"/>
      <c r="K75" s="43"/>
      <c r="L75" s="43"/>
      <c r="M75" s="43"/>
      <c r="N75" s="43"/>
      <c r="O75" s="43"/>
      <c r="P75" s="43"/>
      <c r="Q75" s="43"/>
      <c r="R75" s="43"/>
      <c r="S75" s="43"/>
      <c r="T75" s="43"/>
      <c r="U75" s="43"/>
      <c r="V75" s="65" t="s">
        <v>53</v>
      </c>
      <c r="W75" s="43"/>
      <c r="X75" s="43"/>
      <c r="Y75" s="43"/>
      <c r="Z75" s="43"/>
      <c r="AA75" s="43"/>
      <c r="AB75" s="43"/>
      <c r="AC75" s="43"/>
      <c r="AD75" s="43"/>
      <c r="AE75" s="43"/>
      <c r="AF75" s="43"/>
      <c r="AG75" s="43"/>
      <c r="AH75" s="65" t="s">
        <v>52</v>
      </c>
      <c r="AI75" s="43"/>
      <c r="AJ75" s="43"/>
      <c r="AK75" s="43"/>
      <c r="AL75" s="43"/>
      <c r="AM75" s="65" t="s">
        <v>53</v>
      </c>
      <c r="AN75" s="43"/>
      <c r="AO75" s="43"/>
      <c r="AP75" s="41"/>
      <c r="AQ75" s="41"/>
      <c r="AR75" s="45"/>
      <c r="BE75" s="39"/>
    </row>
    <row r="76" s="2" customFormat="1">
      <c r="A76" s="39"/>
      <c r="B76" s="40"/>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c r="AC76" s="41"/>
      <c r="AD76" s="41"/>
      <c r="AE76" s="41"/>
      <c r="AF76" s="41"/>
      <c r="AG76" s="41"/>
      <c r="AH76" s="41"/>
      <c r="AI76" s="41"/>
      <c r="AJ76" s="41"/>
      <c r="AK76" s="41"/>
      <c r="AL76" s="41"/>
      <c r="AM76" s="41"/>
      <c r="AN76" s="41"/>
      <c r="AO76" s="41"/>
      <c r="AP76" s="41"/>
      <c r="AQ76" s="41"/>
      <c r="AR76" s="45"/>
      <c r="BE76" s="39"/>
    </row>
    <row r="77" s="2" customFormat="1" ht="6.96" customHeight="1">
      <c r="A77" s="39"/>
      <c r="B77" s="67"/>
      <c r="C77" s="68"/>
      <c r="D77" s="68"/>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68"/>
      <c r="AL77" s="68"/>
      <c r="AM77" s="68"/>
      <c r="AN77" s="68"/>
      <c r="AO77" s="68"/>
      <c r="AP77" s="68"/>
      <c r="AQ77" s="68"/>
      <c r="AR77" s="45"/>
      <c r="BE77" s="39"/>
    </row>
    <row r="81" s="2" customFormat="1" ht="6.96" customHeight="1">
      <c r="A81" s="39"/>
      <c r="B81" s="69"/>
      <c r="C81" s="70"/>
      <c r="D81" s="70"/>
      <c r="E81" s="70"/>
      <c r="F81" s="70"/>
      <c r="G81" s="70"/>
      <c r="H81" s="70"/>
      <c r="I81" s="70"/>
      <c r="J81" s="70"/>
      <c r="K81" s="70"/>
      <c r="L81" s="70"/>
      <c r="M81" s="70"/>
      <c r="N81" s="70"/>
      <c r="O81" s="70"/>
      <c r="P81" s="70"/>
      <c r="Q81" s="70"/>
      <c r="R81" s="70"/>
      <c r="S81" s="70"/>
      <c r="T81" s="70"/>
      <c r="U81" s="70"/>
      <c r="V81" s="70"/>
      <c r="W81" s="70"/>
      <c r="X81" s="70"/>
      <c r="Y81" s="70"/>
      <c r="Z81" s="70"/>
      <c r="AA81" s="70"/>
      <c r="AB81" s="70"/>
      <c r="AC81" s="70"/>
      <c r="AD81" s="70"/>
      <c r="AE81" s="70"/>
      <c r="AF81" s="70"/>
      <c r="AG81" s="70"/>
      <c r="AH81" s="70"/>
      <c r="AI81" s="70"/>
      <c r="AJ81" s="70"/>
      <c r="AK81" s="70"/>
      <c r="AL81" s="70"/>
      <c r="AM81" s="70"/>
      <c r="AN81" s="70"/>
      <c r="AO81" s="70"/>
      <c r="AP81" s="70"/>
      <c r="AQ81" s="70"/>
      <c r="AR81" s="45"/>
      <c r="BE81" s="39"/>
    </row>
    <row r="82" s="2" customFormat="1" ht="24.96" customHeight="1">
      <c r="A82" s="39"/>
      <c r="B82" s="40"/>
      <c r="C82" s="24" t="s">
        <v>56</v>
      </c>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5"/>
      <c r="BE82" s="39"/>
    </row>
    <row r="83" s="2" customFormat="1" ht="6.96" customHeight="1">
      <c r="A83" s="39"/>
      <c r="B83" s="40"/>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c r="AC83" s="41"/>
      <c r="AD83" s="41"/>
      <c r="AE83" s="41"/>
      <c r="AF83" s="41"/>
      <c r="AG83" s="41"/>
      <c r="AH83" s="41"/>
      <c r="AI83" s="41"/>
      <c r="AJ83" s="41"/>
      <c r="AK83" s="41"/>
      <c r="AL83" s="41"/>
      <c r="AM83" s="41"/>
      <c r="AN83" s="41"/>
      <c r="AO83" s="41"/>
      <c r="AP83" s="41"/>
      <c r="AQ83" s="41"/>
      <c r="AR83" s="45"/>
      <c r="BE83" s="39"/>
    </row>
    <row r="84" s="4" customFormat="1" ht="12" customHeight="1">
      <c r="A84" s="4"/>
      <c r="B84" s="71"/>
      <c r="C84" s="33" t="s">
        <v>13</v>
      </c>
      <c r="D84" s="72"/>
      <c r="E84" s="72"/>
      <c r="F84" s="72"/>
      <c r="G84" s="72"/>
      <c r="H84" s="72"/>
      <c r="I84" s="72"/>
      <c r="J84" s="72"/>
      <c r="K84" s="72"/>
      <c r="L84" s="72" t="str">
        <f>K5</f>
        <v>2021_0702</v>
      </c>
      <c r="M84" s="72"/>
      <c r="N84" s="72"/>
      <c r="O84" s="72"/>
      <c r="P84" s="72"/>
      <c r="Q84" s="72"/>
      <c r="R84" s="72"/>
      <c r="S84" s="72"/>
      <c r="T84" s="72"/>
      <c r="U84" s="72"/>
      <c r="V84" s="72"/>
      <c r="W84" s="72"/>
      <c r="X84" s="72"/>
      <c r="Y84" s="72"/>
      <c r="Z84" s="72"/>
      <c r="AA84" s="72"/>
      <c r="AB84" s="72"/>
      <c r="AC84" s="72"/>
      <c r="AD84" s="72"/>
      <c r="AE84" s="72"/>
      <c r="AF84" s="72"/>
      <c r="AG84" s="72"/>
      <c r="AH84" s="72"/>
      <c r="AI84" s="72"/>
      <c r="AJ84" s="72"/>
      <c r="AK84" s="72"/>
      <c r="AL84" s="72"/>
      <c r="AM84" s="72"/>
      <c r="AN84" s="72"/>
      <c r="AO84" s="72"/>
      <c r="AP84" s="72"/>
      <c r="AQ84" s="72"/>
      <c r="AR84" s="73"/>
      <c r="BE84" s="4"/>
    </row>
    <row r="85" s="5" customFormat="1" ht="36.96" customHeight="1">
      <c r="A85" s="5"/>
      <c r="B85" s="74"/>
      <c r="C85" s="75" t="s">
        <v>16</v>
      </c>
      <c r="D85" s="76"/>
      <c r="E85" s="76"/>
      <c r="F85" s="76"/>
      <c r="G85" s="76"/>
      <c r="H85" s="76"/>
      <c r="I85" s="76"/>
      <c r="J85" s="76"/>
      <c r="K85" s="76"/>
      <c r="L85" s="77" t="str">
        <f>K6</f>
        <v>Správa železnic, OŘ Brno, SPS - Kounicova 26, Brno - dodávka a montáž žaluzií v administrativní budově</v>
      </c>
      <c r="M85" s="76"/>
      <c r="N85" s="76"/>
      <c r="O85" s="76"/>
      <c r="P85" s="76"/>
      <c r="Q85" s="76"/>
      <c r="R85" s="76"/>
      <c r="S85" s="76"/>
      <c r="T85" s="76"/>
      <c r="U85" s="76"/>
      <c r="V85" s="76"/>
      <c r="W85" s="76"/>
      <c r="X85" s="76"/>
      <c r="Y85" s="76"/>
      <c r="Z85" s="76"/>
      <c r="AA85" s="76"/>
      <c r="AB85" s="76"/>
      <c r="AC85" s="76"/>
      <c r="AD85" s="76"/>
      <c r="AE85" s="76"/>
      <c r="AF85" s="76"/>
      <c r="AG85" s="76"/>
      <c r="AH85" s="76"/>
      <c r="AI85" s="76"/>
      <c r="AJ85" s="76"/>
      <c r="AK85" s="76"/>
      <c r="AL85" s="76"/>
      <c r="AM85" s="76"/>
      <c r="AN85" s="76"/>
      <c r="AO85" s="76"/>
      <c r="AP85" s="76"/>
      <c r="AQ85" s="76"/>
      <c r="AR85" s="78"/>
      <c r="BE85" s="5"/>
    </row>
    <row r="86" s="2" customFormat="1" ht="6.96" customHeight="1">
      <c r="A86" s="39"/>
      <c r="B86" s="40"/>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c r="AC86" s="41"/>
      <c r="AD86" s="41"/>
      <c r="AE86" s="41"/>
      <c r="AF86" s="41"/>
      <c r="AG86" s="41"/>
      <c r="AH86" s="41"/>
      <c r="AI86" s="41"/>
      <c r="AJ86" s="41"/>
      <c r="AK86" s="41"/>
      <c r="AL86" s="41"/>
      <c r="AM86" s="41"/>
      <c r="AN86" s="41"/>
      <c r="AO86" s="41"/>
      <c r="AP86" s="41"/>
      <c r="AQ86" s="41"/>
      <c r="AR86" s="45"/>
      <c r="BE86" s="39"/>
    </row>
    <row r="87" s="2" customFormat="1" ht="12" customHeight="1">
      <c r="A87" s="39"/>
      <c r="B87" s="40"/>
      <c r="C87" s="33" t="s">
        <v>20</v>
      </c>
      <c r="D87" s="41"/>
      <c r="E87" s="41"/>
      <c r="F87" s="41"/>
      <c r="G87" s="41"/>
      <c r="H87" s="41"/>
      <c r="I87" s="41"/>
      <c r="J87" s="41"/>
      <c r="K87" s="41"/>
      <c r="L87" s="79" t="str">
        <f>IF(K8="","",K8)</f>
        <v>Brno</v>
      </c>
      <c r="M87" s="41"/>
      <c r="N87" s="41"/>
      <c r="O87" s="41"/>
      <c r="P87" s="41"/>
      <c r="Q87" s="41"/>
      <c r="R87" s="41"/>
      <c r="S87" s="41"/>
      <c r="T87" s="41"/>
      <c r="U87" s="41"/>
      <c r="V87" s="41"/>
      <c r="W87" s="41"/>
      <c r="X87" s="41"/>
      <c r="Y87" s="41"/>
      <c r="Z87" s="41"/>
      <c r="AA87" s="41"/>
      <c r="AB87" s="41"/>
      <c r="AC87" s="41"/>
      <c r="AD87" s="41"/>
      <c r="AE87" s="41"/>
      <c r="AF87" s="41"/>
      <c r="AG87" s="41"/>
      <c r="AH87" s="41"/>
      <c r="AI87" s="33" t="s">
        <v>22</v>
      </c>
      <c r="AJ87" s="41"/>
      <c r="AK87" s="41"/>
      <c r="AL87" s="41"/>
      <c r="AM87" s="80" t="str">
        <f>IF(AN8= "","",AN8)</f>
        <v>2. 7. 2021</v>
      </c>
      <c r="AN87" s="80"/>
      <c r="AO87" s="41"/>
      <c r="AP87" s="41"/>
      <c r="AQ87" s="41"/>
      <c r="AR87" s="45"/>
      <c r="BE87" s="39"/>
    </row>
    <row r="88" s="2" customFormat="1" ht="6.96" customHeight="1">
      <c r="A88" s="39"/>
      <c r="B88" s="40"/>
      <c r="C88" s="41"/>
      <c r="D88" s="41"/>
      <c r="E88" s="41"/>
      <c r="F88" s="41"/>
      <c r="G88" s="41"/>
      <c r="H88" s="41"/>
      <c r="I88" s="41"/>
      <c r="J88" s="41"/>
      <c r="K88" s="41"/>
      <c r="L88" s="41"/>
      <c r="M88" s="41"/>
      <c r="N88" s="41"/>
      <c r="O88" s="41"/>
      <c r="P88" s="41"/>
      <c r="Q88" s="41"/>
      <c r="R88" s="41"/>
      <c r="S88" s="41"/>
      <c r="T88" s="41"/>
      <c r="U88" s="41"/>
      <c r="V88" s="41"/>
      <c r="W88" s="41"/>
      <c r="X88" s="41"/>
      <c r="Y88" s="41"/>
      <c r="Z88" s="41"/>
      <c r="AA88" s="41"/>
      <c r="AB88" s="41"/>
      <c r="AC88" s="41"/>
      <c r="AD88" s="41"/>
      <c r="AE88" s="41"/>
      <c r="AF88" s="41"/>
      <c r="AG88" s="41"/>
      <c r="AH88" s="41"/>
      <c r="AI88" s="41"/>
      <c r="AJ88" s="41"/>
      <c r="AK88" s="41"/>
      <c r="AL88" s="41"/>
      <c r="AM88" s="41"/>
      <c r="AN88" s="41"/>
      <c r="AO88" s="41"/>
      <c r="AP88" s="41"/>
      <c r="AQ88" s="41"/>
      <c r="AR88" s="45"/>
      <c r="BE88" s="39"/>
    </row>
    <row r="89" s="2" customFormat="1" ht="15.15" customHeight="1">
      <c r="A89" s="39"/>
      <c r="B89" s="40"/>
      <c r="C89" s="33" t="s">
        <v>24</v>
      </c>
      <c r="D89" s="41"/>
      <c r="E89" s="41"/>
      <c r="F89" s="41"/>
      <c r="G89" s="41"/>
      <c r="H89" s="41"/>
      <c r="I89" s="41"/>
      <c r="J89" s="41"/>
      <c r="K89" s="41"/>
      <c r="L89" s="72" t="str">
        <f>IF(E11= "","",E11)</f>
        <v>Správa železnic, státní organizace</v>
      </c>
      <c r="M89" s="41"/>
      <c r="N89" s="41"/>
      <c r="O89" s="41"/>
      <c r="P89" s="41"/>
      <c r="Q89" s="41"/>
      <c r="R89" s="41"/>
      <c r="S89" s="41"/>
      <c r="T89" s="41"/>
      <c r="U89" s="41"/>
      <c r="V89" s="41"/>
      <c r="W89" s="41"/>
      <c r="X89" s="41"/>
      <c r="Y89" s="41"/>
      <c r="Z89" s="41"/>
      <c r="AA89" s="41"/>
      <c r="AB89" s="41"/>
      <c r="AC89" s="41"/>
      <c r="AD89" s="41"/>
      <c r="AE89" s="41"/>
      <c r="AF89" s="41"/>
      <c r="AG89" s="41"/>
      <c r="AH89" s="41"/>
      <c r="AI89" s="33" t="s">
        <v>32</v>
      </c>
      <c r="AJ89" s="41"/>
      <c r="AK89" s="41"/>
      <c r="AL89" s="41"/>
      <c r="AM89" s="81" t="str">
        <f>IF(E17="","",E17)</f>
        <v xml:space="preserve"> </v>
      </c>
      <c r="AN89" s="72"/>
      <c r="AO89" s="72"/>
      <c r="AP89" s="72"/>
      <c r="AQ89" s="41"/>
      <c r="AR89" s="45"/>
      <c r="AS89" s="82" t="s">
        <v>57</v>
      </c>
      <c r="AT89" s="83"/>
      <c r="AU89" s="84"/>
      <c r="AV89" s="84"/>
      <c r="AW89" s="84"/>
      <c r="AX89" s="84"/>
      <c r="AY89" s="84"/>
      <c r="AZ89" s="84"/>
      <c r="BA89" s="84"/>
      <c r="BB89" s="84"/>
      <c r="BC89" s="84"/>
      <c r="BD89" s="85"/>
      <c r="BE89" s="39"/>
    </row>
    <row r="90" s="2" customFormat="1" ht="15.15" customHeight="1">
      <c r="A90" s="39"/>
      <c r="B90" s="40"/>
      <c r="C90" s="33" t="s">
        <v>30</v>
      </c>
      <c r="D90" s="41"/>
      <c r="E90" s="41"/>
      <c r="F90" s="41"/>
      <c r="G90" s="41"/>
      <c r="H90" s="41"/>
      <c r="I90" s="41"/>
      <c r="J90" s="41"/>
      <c r="K90" s="41"/>
      <c r="L90" s="72" t="str">
        <f>IF(E14= "Vyplň údaj","",E14)</f>
        <v/>
      </c>
      <c r="M90" s="41"/>
      <c r="N90" s="41"/>
      <c r="O90" s="41"/>
      <c r="P90" s="41"/>
      <c r="Q90" s="41"/>
      <c r="R90" s="41"/>
      <c r="S90" s="41"/>
      <c r="T90" s="41"/>
      <c r="U90" s="41"/>
      <c r="V90" s="41"/>
      <c r="W90" s="41"/>
      <c r="X90" s="41"/>
      <c r="Y90" s="41"/>
      <c r="Z90" s="41"/>
      <c r="AA90" s="41"/>
      <c r="AB90" s="41"/>
      <c r="AC90" s="41"/>
      <c r="AD90" s="41"/>
      <c r="AE90" s="41"/>
      <c r="AF90" s="41"/>
      <c r="AG90" s="41"/>
      <c r="AH90" s="41"/>
      <c r="AI90" s="33" t="s">
        <v>35</v>
      </c>
      <c r="AJ90" s="41"/>
      <c r="AK90" s="41"/>
      <c r="AL90" s="41"/>
      <c r="AM90" s="81" t="str">
        <f>IF(E20="","",E20)</f>
        <v xml:space="preserve"> </v>
      </c>
      <c r="AN90" s="72"/>
      <c r="AO90" s="72"/>
      <c r="AP90" s="72"/>
      <c r="AQ90" s="41"/>
      <c r="AR90" s="45"/>
      <c r="AS90" s="86"/>
      <c r="AT90" s="87"/>
      <c r="AU90" s="88"/>
      <c r="AV90" s="88"/>
      <c r="AW90" s="88"/>
      <c r="AX90" s="88"/>
      <c r="AY90" s="88"/>
      <c r="AZ90" s="88"/>
      <c r="BA90" s="88"/>
      <c r="BB90" s="88"/>
      <c r="BC90" s="88"/>
      <c r="BD90" s="89"/>
      <c r="BE90" s="39"/>
    </row>
    <row r="91" s="2" customFormat="1" ht="10.8" customHeight="1">
      <c r="A91" s="39"/>
      <c r="B91" s="40"/>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c r="AC91" s="41"/>
      <c r="AD91" s="41"/>
      <c r="AE91" s="41"/>
      <c r="AF91" s="41"/>
      <c r="AG91" s="41"/>
      <c r="AH91" s="41"/>
      <c r="AI91" s="41"/>
      <c r="AJ91" s="41"/>
      <c r="AK91" s="41"/>
      <c r="AL91" s="41"/>
      <c r="AM91" s="41"/>
      <c r="AN91" s="41"/>
      <c r="AO91" s="41"/>
      <c r="AP91" s="41"/>
      <c r="AQ91" s="41"/>
      <c r="AR91" s="45"/>
      <c r="AS91" s="90"/>
      <c r="AT91" s="91"/>
      <c r="AU91" s="92"/>
      <c r="AV91" s="92"/>
      <c r="AW91" s="92"/>
      <c r="AX91" s="92"/>
      <c r="AY91" s="92"/>
      <c r="AZ91" s="92"/>
      <c r="BA91" s="92"/>
      <c r="BB91" s="92"/>
      <c r="BC91" s="92"/>
      <c r="BD91" s="93"/>
      <c r="BE91" s="39"/>
    </row>
    <row r="92" s="2" customFormat="1" ht="29.28" customHeight="1">
      <c r="A92" s="39"/>
      <c r="B92" s="40"/>
      <c r="C92" s="94" t="s">
        <v>58</v>
      </c>
      <c r="D92" s="95"/>
      <c r="E92" s="95"/>
      <c r="F92" s="95"/>
      <c r="G92" s="95"/>
      <c r="H92" s="96"/>
      <c r="I92" s="97" t="s">
        <v>59</v>
      </c>
      <c r="J92" s="95"/>
      <c r="K92" s="95"/>
      <c r="L92" s="95"/>
      <c r="M92" s="95"/>
      <c r="N92" s="95"/>
      <c r="O92" s="95"/>
      <c r="P92" s="95"/>
      <c r="Q92" s="95"/>
      <c r="R92" s="95"/>
      <c r="S92" s="95"/>
      <c r="T92" s="95"/>
      <c r="U92" s="95"/>
      <c r="V92" s="95"/>
      <c r="W92" s="95"/>
      <c r="X92" s="95"/>
      <c r="Y92" s="95"/>
      <c r="Z92" s="95"/>
      <c r="AA92" s="95"/>
      <c r="AB92" s="95"/>
      <c r="AC92" s="95"/>
      <c r="AD92" s="95"/>
      <c r="AE92" s="95"/>
      <c r="AF92" s="95"/>
      <c r="AG92" s="98" t="s">
        <v>60</v>
      </c>
      <c r="AH92" s="95"/>
      <c r="AI92" s="95"/>
      <c r="AJ92" s="95"/>
      <c r="AK92" s="95"/>
      <c r="AL92" s="95"/>
      <c r="AM92" s="95"/>
      <c r="AN92" s="97" t="s">
        <v>61</v>
      </c>
      <c r="AO92" s="95"/>
      <c r="AP92" s="99"/>
      <c r="AQ92" s="100" t="s">
        <v>62</v>
      </c>
      <c r="AR92" s="45"/>
      <c r="AS92" s="101" t="s">
        <v>63</v>
      </c>
      <c r="AT92" s="102" t="s">
        <v>64</v>
      </c>
      <c r="AU92" s="102" t="s">
        <v>65</v>
      </c>
      <c r="AV92" s="102" t="s">
        <v>66</v>
      </c>
      <c r="AW92" s="102" t="s">
        <v>67</v>
      </c>
      <c r="AX92" s="102" t="s">
        <v>68</v>
      </c>
      <c r="AY92" s="102" t="s">
        <v>69</v>
      </c>
      <c r="AZ92" s="102" t="s">
        <v>70</v>
      </c>
      <c r="BA92" s="102" t="s">
        <v>71</v>
      </c>
      <c r="BB92" s="102" t="s">
        <v>72</v>
      </c>
      <c r="BC92" s="102" t="s">
        <v>73</v>
      </c>
      <c r="BD92" s="103" t="s">
        <v>74</v>
      </c>
      <c r="BE92" s="39"/>
    </row>
    <row r="93" s="2" customFormat="1" ht="10.8" customHeight="1">
      <c r="A93" s="39"/>
      <c r="B93" s="40"/>
      <c r="C93" s="41"/>
      <c r="D93" s="41"/>
      <c r="E93" s="41"/>
      <c r="F93" s="41"/>
      <c r="G93" s="41"/>
      <c r="H93" s="41"/>
      <c r="I93" s="41"/>
      <c r="J93" s="41"/>
      <c r="K93" s="41"/>
      <c r="L93" s="41"/>
      <c r="M93" s="41"/>
      <c r="N93" s="41"/>
      <c r="O93" s="41"/>
      <c r="P93" s="41"/>
      <c r="Q93" s="41"/>
      <c r="R93" s="41"/>
      <c r="S93" s="41"/>
      <c r="T93" s="41"/>
      <c r="U93" s="41"/>
      <c r="V93" s="41"/>
      <c r="W93" s="41"/>
      <c r="X93" s="41"/>
      <c r="Y93" s="41"/>
      <c r="Z93" s="41"/>
      <c r="AA93" s="41"/>
      <c r="AB93" s="41"/>
      <c r="AC93" s="41"/>
      <c r="AD93" s="41"/>
      <c r="AE93" s="41"/>
      <c r="AF93" s="41"/>
      <c r="AG93" s="41"/>
      <c r="AH93" s="41"/>
      <c r="AI93" s="41"/>
      <c r="AJ93" s="41"/>
      <c r="AK93" s="41"/>
      <c r="AL93" s="41"/>
      <c r="AM93" s="41"/>
      <c r="AN93" s="41"/>
      <c r="AO93" s="41"/>
      <c r="AP93" s="41"/>
      <c r="AQ93" s="41"/>
      <c r="AR93" s="45"/>
      <c r="AS93" s="104"/>
      <c r="AT93" s="105"/>
      <c r="AU93" s="105"/>
      <c r="AV93" s="105"/>
      <c r="AW93" s="105"/>
      <c r="AX93" s="105"/>
      <c r="AY93" s="105"/>
      <c r="AZ93" s="105"/>
      <c r="BA93" s="105"/>
      <c r="BB93" s="105"/>
      <c r="BC93" s="105"/>
      <c r="BD93" s="106"/>
      <c r="BE93" s="39"/>
    </row>
    <row r="94" s="6" customFormat="1" ht="32.4" customHeight="1">
      <c r="A94" s="6"/>
      <c r="B94" s="107"/>
      <c r="C94" s="108" t="s">
        <v>75</v>
      </c>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10">
        <f>ROUND(AG95,2)</f>
        <v>0</v>
      </c>
      <c r="AH94" s="110"/>
      <c r="AI94" s="110"/>
      <c r="AJ94" s="110"/>
      <c r="AK94" s="110"/>
      <c r="AL94" s="110"/>
      <c r="AM94" s="110"/>
      <c r="AN94" s="111">
        <f>SUM(AG94,AT94)</f>
        <v>0</v>
      </c>
      <c r="AO94" s="111"/>
      <c r="AP94" s="111"/>
      <c r="AQ94" s="112" t="s">
        <v>1</v>
      </c>
      <c r="AR94" s="113"/>
      <c r="AS94" s="114">
        <f>ROUND(AS95,2)</f>
        <v>0</v>
      </c>
      <c r="AT94" s="115">
        <f>ROUND(SUM(AV94:AW94),2)</f>
        <v>0</v>
      </c>
      <c r="AU94" s="116">
        <f>ROUND(AU95,5)</f>
        <v>0</v>
      </c>
      <c r="AV94" s="115">
        <f>ROUND(AZ94*L29,2)</f>
        <v>0</v>
      </c>
      <c r="AW94" s="115">
        <f>ROUND(BA94*L30,2)</f>
        <v>0</v>
      </c>
      <c r="AX94" s="115">
        <f>ROUND(BB94*L29,2)</f>
        <v>0</v>
      </c>
      <c r="AY94" s="115">
        <f>ROUND(BC94*L30,2)</f>
        <v>0</v>
      </c>
      <c r="AZ94" s="115">
        <f>ROUND(AZ95,2)</f>
        <v>0</v>
      </c>
      <c r="BA94" s="115">
        <f>ROUND(BA95,2)</f>
        <v>0</v>
      </c>
      <c r="BB94" s="115">
        <f>ROUND(BB95,2)</f>
        <v>0</v>
      </c>
      <c r="BC94" s="115">
        <f>ROUND(BC95,2)</f>
        <v>0</v>
      </c>
      <c r="BD94" s="117">
        <f>ROUND(BD95,2)</f>
        <v>0</v>
      </c>
      <c r="BE94" s="6"/>
      <c r="BS94" s="118" t="s">
        <v>76</v>
      </c>
      <c r="BT94" s="118" t="s">
        <v>77</v>
      </c>
      <c r="BV94" s="118" t="s">
        <v>78</v>
      </c>
      <c r="BW94" s="118" t="s">
        <v>5</v>
      </c>
      <c r="BX94" s="118" t="s">
        <v>79</v>
      </c>
      <c r="CL94" s="118" t="s">
        <v>1</v>
      </c>
    </row>
    <row r="95" s="7" customFormat="1" ht="37.5" customHeight="1">
      <c r="A95" s="119" t="s">
        <v>80</v>
      </c>
      <c r="B95" s="120"/>
      <c r="C95" s="121"/>
      <c r="D95" s="122" t="s">
        <v>14</v>
      </c>
      <c r="E95" s="122"/>
      <c r="F95" s="122"/>
      <c r="G95" s="122"/>
      <c r="H95" s="122"/>
      <c r="I95" s="123"/>
      <c r="J95" s="122" t="s">
        <v>17</v>
      </c>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4">
        <f>'2021_0702 - Správa železn...'!J28</f>
        <v>0</v>
      </c>
      <c r="AH95" s="123"/>
      <c r="AI95" s="123"/>
      <c r="AJ95" s="123"/>
      <c r="AK95" s="123"/>
      <c r="AL95" s="123"/>
      <c r="AM95" s="123"/>
      <c r="AN95" s="124">
        <f>SUM(AG95,AT95)</f>
        <v>0</v>
      </c>
      <c r="AO95" s="123"/>
      <c r="AP95" s="123"/>
      <c r="AQ95" s="125" t="s">
        <v>81</v>
      </c>
      <c r="AR95" s="126"/>
      <c r="AS95" s="127">
        <v>0</v>
      </c>
      <c r="AT95" s="128">
        <f>ROUND(SUM(AV95:AW95),2)</f>
        <v>0</v>
      </c>
      <c r="AU95" s="129">
        <f>'2021_0702 - Správa železn...'!P116</f>
        <v>0</v>
      </c>
      <c r="AV95" s="128">
        <f>'2021_0702 - Správa železn...'!J31</f>
        <v>0</v>
      </c>
      <c r="AW95" s="128">
        <f>'2021_0702 - Správa železn...'!J32</f>
        <v>0</v>
      </c>
      <c r="AX95" s="128">
        <f>'2021_0702 - Správa železn...'!J33</f>
        <v>0</v>
      </c>
      <c r="AY95" s="128">
        <f>'2021_0702 - Správa železn...'!J34</f>
        <v>0</v>
      </c>
      <c r="AZ95" s="128">
        <f>'2021_0702 - Správa železn...'!F31</f>
        <v>0</v>
      </c>
      <c r="BA95" s="128">
        <f>'2021_0702 - Správa železn...'!F32</f>
        <v>0</v>
      </c>
      <c r="BB95" s="128">
        <f>'2021_0702 - Správa železn...'!F33</f>
        <v>0</v>
      </c>
      <c r="BC95" s="128">
        <f>'2021_0702 - Správa železn...'!F34</f>
        <v>0</v>
      </c>
      <c r="BD95" s="130">
        <f>'2021_0702 - Správa železn...'!F35</f>
        <v>0</v>
      </c>
      <c r="BE95" s="7"/>
      <c r="BT95" s="131" t="s">
        <v>82</v>
      </c>
      <c r="BU95" s="131" t="s">
        <v>83</v>
      </c>
      <c r="BV95" s="131" t="s">
        <v>78</v>
      </c>
      <c r="BW95" s="131" t="s">
        <v>5</v>
      </c>
      <c r="BX95" s="131" t="s">
        <v>79</v>
      </c>
      <c r="CL95" s="131" t="s">
        <v>1</v>
      </c>
    </row>
    <row r="96" s="2" customFormat="1" ht="30" customHeight="1">
      <c r="A96" s="39"/>
      <c r="B96" s="40"/>
      <c r="C96" s="41"/>
      <c r="D96" s="41"/>
      <c r="E96" s="41"/>
      <c r="F96" s="41"/>
      <c r="G96" s="41"/>
      <c r="H96" s="41"/>
      <c r="I96" s="41"/>
      <c r="J96" s="41"/>
      <c r="K96" s="41"/>
      <c r="L96" s="41"/>
      <c r="M96" s="41"/>
      <c r="N96" s="41"/>
      <c r="O96" s="41"/>
      <c r="P96" s="41"/>
      <c r="Q96" s="41"/>
      <c r="R96" s="41"/>
      <c r="S96" s="41"/>
      <c r="T96" s="41"/>
      <c r="U96" s="41"/>
      <c r="V96" s="41"/>
      <c r="W96" s="41"/>
      <c r="X96" s="41"/>
      <c r="Y96" s="41"/>
      <c r="Z96" s="41"/>
      <c r="AA96" s="41"/>
      <c r="AB96" s="41"/>
      <c r="AC96" s="41"/>
      <c r="AD96" s="41"/>
      <c r="AE96" s="41"/>
      <c r="AF96" s="41"/>
      <c r="AG96" s="41"/>
      <c r="AH96" s="41"/>
      <c r="AI96" s="41"/>
      <c r="AJ96" s="41"/>
      <c r="AK96" s="41"/>
      <c r="AL96" s="41"/>
      <c r="AM96" s="41"/>
      <c r="AN96" s="41"/>
      <c r="AO96" s="41"/>
      <c r="AP96" s="41"/>
      <c r="AQ96" s="41"/>
      <c r="AR96" s="45"/>
      <c r="AS96" s="39"/>
      <c r="AT96" s="39"/>
      <c r="AU96" s="39"/>
      <c r="AV96" s="39"/>
      <c r="AW96" s="39"/>
      <c r="AX96" s="39"/>
      <c r="AY96" s="39"/>
      <c r="AZ96" s="39"/>
      <c r="BA96" s="39"/>
      <c r="BB96" s="39"/>
      <c r="BC96" s="39"/>
      <c r="BD96" s="39"/>
      <c r="BE96" s="39"/>
    </row>
    <row r="97" s="2" customFormat="1" ht="6.96" customHeight="1">
      <c r="A97" s="39"/>
      <c r="B97" s="67"/>
      <c r="C97" s="68"/>
      <c r="D97" s="68"/>
      <c r="E97" s="68"/>
      <c r="F97" s="68"/>
      <c r="G97" s="68"/>
      <c r="H97" s="68"/>
      <c r="I97" s="68"/>
      <c r="J97" s="68"/>
      <c r="K97" s="68"/>
      <c r="L97" s="68"/>
      <c r="M97" s="68"/>
      <c r="N97" s="68"/>
      <c r="O97" s="68"/>
      <c r="P97" s="68"/>
      <c r="Q97" s="68"/>
      <c r="R97" s="68"/>
      <c r="S97" s="68"/>
      <c r="T97" s="68"/>
      <c r="U97" s="68"/>
      <c r="V97" s="68"/>
      <c r="W97" s="68"/>
      <c r="X97" s="68"/>
      <c r="Y97" s="68"/>
      <c r="Z97" s="68"/>
      <c r="AA97" s="68"/>
      <c r="AB97" s="68"/>
      <c r="AC97" s="68"/>
      <c r="AD97" s="68"/>
      <c r="AE97" s="68"/>
      <c r="AF97" s="68"/>
      <c r="AG97" s="68"/>
      <c r="AH97" s="68"/>
      <c r="AI97" s="68"/>
      <c r="AJ97" s="68"/>
      <c r="AK97" s="68"/>
      <c r="AL97" s="68"/>
      <c r="AM97" s="68"/>
      <c r="AN97" s="68"/>
      <c r="AO97" s="68"/>
      <c r="AP97" s="68"/>
      <c r="AQ97" s="68"/>
      <c r="AR97" s="45"/>
      <c r="AS97" s="39"/>
      <c r="AT97" s="39"/>
      <c r="AU97" s="39"/>
      <c r="AV97" s="39"/>
      <c r="AW97" s="39"/>
      <c r="AX97" s="39"/>
      <c r="AY97" s="39"/>
      <c r="AZ97" s="39"/>
      <c r="BA97" s="39"/>
      <c r="BB97" s="39"/>
      <c r="BC97" s="39"/>
      <c r="BD97" s="39"/>
      <c r="BE97" s="39"/>
    </row>
  </sheetData>
  <sheetProtection sheet="1" formatColumns="0" formatRows="0" objects="1" scenarios="1" spinCount="100000" saltValue="tMJH0VFDllUXNP8M+SR8jM3eheJm8lhTM9sWsT1dcYni/Rpi6VSSfTR3FH835VmLGlcmXKJvDGUtlnlTOo3uTQ==" hashValue="cpXPgAXCLJquSND0wdhw5CP8PpZ0VHxUTo5UCpEu9aw7VckBmdGypOW2VjkGN6CELZE2bDHOs+Vxyl2oIS4MJA==" algorithmName="SHA-512" password="CC35"/>
  <mergeCells count="42">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85:AO85"/>
    <mergeCell ref="AM87:AN87"/>
    <mergeCell ref="AM89:AP89"/>
    <mergeCell ref="AS89:AT91"/>
    <mergeCell ref="AM90:AP90"/>
    <mergeCell ref="C92:G92"/>
    <mergeCell ref="I92:AF92"/>
    <mergeCell ref="AG92:AM92"/>
    <mergeCell ref="AN92:AP92"/>
    <mergeCell ref="AN95:AP95"/>
    <mergeCell ref="AG95:AM95"/>
    <mergeCell ref="D95:H95"/>
    <mergeCell ref="J95:AF95"/>
    <mergeCell ref="AG94:AM94"/>
    <mergeCell ref="AN94:AP94"/>
    <mergeCell ref="AR2:BE2"/>
  </mergeCells>
  <hyperlinks>
    <hyperlink ref="A95" location="'2021_0702 - Správa železn...'!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5</v>
      </c>
    </row>
    <row r="3" s="1" customFormat="1" ht="6.96" customHeight="1">
      <c r="B3" s="132"/>
      <c r="C3" s="133"/>
      <c r="D3" s="133"/>
      <c r="E3" s="133"/>
      <c r="F3" s="133"/>
      <c r="G3" s="133"/>
      <c r="H3" s="133"/>
      <c r="I3" s="133"/>
      <c r="J3" s="133"/>
      <c r="K3" s="133"/>
      <c r="L3" s="21"/>
      <c r="AT3" s="18" t="s">
        <v>84</v>
      </c>
    </row>
    <row r="4" s="1" customFormat="1" ht="24.96" customHeight="1">
      <c r="B4" s="21"/>
      <c r="D4" s="134" t="s">
        <v>85</v>
      </c>
      <c r="L4" s="21"/>
      <c r="M4" s="135" t="s">
        <v>10</v>
      </c>
      <c r="AT4" s="18" t="s">
        <v>4</v>
      </c>
    </row>
    <row r="5" s="1" customFormat="1" ht="6.96" customHeight="1">
      <c r="B5" s="21"/>
      <c r="L5" s="21"/>
    </row>
    <row r="6" s="2" customFormat="1" ht="12" customHeight="1">
      <c r="A6" s="39"/>
      <c r="B6" s="45"/>
      <c r="C6" s="39"/>
      <c r="D6" s="136" t="s">
        <v>16</v>
      </c>
      <c r="E6" s="39"/>
      <c r="F6" s="39"/>
      <c r="G6" s="39"/>
      <c r="H6" s="39"/>
      <c r="I6" s="39"/>
      <c r="J6" s="39"/>
      <c r="K6" s="39"/>
      <c r="L6" s="64"/>
      <c r="S6" s="39"/>
      <c r="T6" s="39"/>
      <c r="U6" s="39"/>
      <c r="V6" s="39"/>
      <c r="W6" s="39"/>
      <c r="X6" s="39"/>
      <c r="Y6" s="39"/>
      <c r="Z6" s="39"/>
      <c r="AA6" s="39"/>
      <c r="AB6" s="39"/>
      <c r="AC6" s="39"/>
      <c r="AD6" s="39"/>
      <c r="AE6" s="39"/>
    </row>
    <row r="7" s="2" customFormat="1" ht="30" customHeight="1">
      <c r="A7" s="39"/>
      <c r="B7" s="45"/>
      <c r="C7" s="39"/>
      <c r="D7" s="39"/>
      <c r="E7" s="137" t="s">
        <v>17</v>
      </c>
      <c r="F7" s="39"/>
      <c r="G7" s="39"/>
      <c r="H7" s="39"/>
      <c r="I7" s="39"/>
      <c r="J7" s="39"/>
      <c r="K7" s="39"/>
      <c r="L7" s="64"/>
      <c r="S7" s="39"/>
      <c r="T7" s="39"/>
      <c r="U7" s="39"/>
      <c r="V7" s="39"/>
      <c r="W7" s="39"/>
      <c r="X7" s="39"/>
      <c r="Y7" s="39"/>
      <c r="Z7" s="39"/>
      <c r="AA7" s="39"/>
      <c r="AB7" s="39"/>
      <c r="AC7" s="39"/>
      <c r="AD7" s="39"/>
      <c r="AE7" s="39"/>
    </row>
    <row r="8" s="2" customFormat="1">
      <c r="A8" s="39"/>
      <c r="B8" s="45"/>
      <c r="C8" s="39"/>
      <c r="D8" s="39"/>
      <c r="E8" s="39"/>
      <c r="F8" s="39"/>
      <c r="G8" s="39"/>
      <c r="H8" s="39"/>
      <c r="I8" s="39"/>
      <c r="J8" s="39"/>
      <c r="K8" s="39"/>
      <c r="L8" s="64"/>
      <c r="S8" s="39"/>
      <c r="T8" s="39"/>
      <c r="U8" s="39"/>
      <c r="V8" s="39"/>
      <c r="W8" s="39"/>
      <c r="X8" s="39"/>
      <c r="Y8" s="39"/>
      <c r="Z8" s="39"/>
      <c r="AA8" s="39"/>
      <c r="AB8" s="39"/>
      <c r="AC8" s="39"/>
      <c r="AD8" s="39"/>
      <c r="AE8" s="39"/>
    </row>
    <row r="9" s="2" customFormat="1" ht="12" customHeight="1">
      <c r="A9" s="39"/>
      <c r="B9" s="45"/>
      <c r="C9" s="39"/>
      <c r="D9" s="136" t="s">
        <v>18</v>
      </c>
      <c r="E9" s="39"/>
      <c r="F9" s="138" t="s">
        <v>1</v>
      </c>
      <c r="G9" s="39"/>
      <c r="H9" s="39"/>
      <c r="I9" s="136" t="s">
        <v>19</v>
      </c>
      <c r="J9" s="138" t="s">
        <v>1</v>
      </c>
      <c r="K9" s="39"/>
      <c r="L9" s="64"/>
      <c r="S9" s="39"/>
      <c r="T9" s="39"/>
      <c r="U9" s="39"/>
      <c r="V9" s="39"/>
      <c r="W9" s="39"/>
      <c r="X9" s="39"/>
      <c r="Y9" s="39"/>
      <c r="Z9" s="39"/>
      <c r="AA9" s="39"/>
      <c r="AB9" s="39"/>
      <c r="AC9" s="39"/>
      <c r="AD9" s="39"/>
      <c r="AE9" s="39"/>
    </row>
    <row r="10" s="2" customFormat="1" ht="12" customHeight="1">
      <c r="A10" s="39"/>
      <c r="B10" s="45"/>
      <c r="C10" s="39"/>
      <c r="D10" s="136" t="s">
        <v>20</v>
      </c>
      <c r="E10" s="39"/>
      <c r="F10" s="138" t="s">
        <v>21</v>
      </c>
      <c r="G10" s="39"/>
      <c r="H10" s="39"/>
      <c r="I10" s="136" t="s">
        <v>22</v>
      </c>
      <c r="J10" s="139" t="str">
        <f>'Rekapitulace stavby'!AN8</f>
        <v>2. 7. 2021</v>
      </c>
      <c r="K10" s="39"/>
      <c r="L10" s="64"/>
      <c r="S10" s="39"/>
      <c r="T10" s="39"/>
      <c r="U10" s="39"/>
      <c r="V10" s="39"/>
      <c r="W10" s="39"/>
      <c r="X10" s="39"/>
      <c r="Y10" s="39"/>
      <c r="Z10" s="39"/>
      <c r="AA10" s="39"/>
      <c r="AB10" s="39"/>
      <c r="AC10" s="39"/>
      <c r="AD10" s="39"/>
      <c r="AE10" s="39"/>
    </row>
    <row r="11" s="2" customFormat="1" ht="10.8" customHeight="1">
      <c r="A11" s="39"/>
      <c r="B11" s="45"/>
      <c r="C11" s="39"/>
      <c r="D11" s="39"/>
      <c r="E11" s="39"/>
      <c r="F11" s="39"/>
      <c r="G11" s="39"/>
      <c r="H11" s="39"/>
      <c r="I11" s="39"/>
      <c r="J11" s="39"/>
      <c r="K11" s="39"/>
      <c r="L11" s="64"/>
      <c r="S11" s="39"/>
      <c r="T11" s="39"/>
      <c r="U11" s="39"/>
      <c r="V11" s="39"/>
      <c r="W11" s="39"/>
      <c r="X11" s="39"/>
      <c r="Y11" s="39"/>
      <c r="Z11" s="39"/>
      <c r="AA11" s="39"/>
      <c r="AB11" s="39"/>
      <c r="AC11" s="39"/>
      <c r="AD11" s="39"/>
      <c r="AE11" s="39"/>
    </row>
    <row r="12" s="2" customFormat="1" ht="12" customHeight="1">
      <c r="A12" s="39"/>
      <c r="B12" s="45"/>
      <c r="C12" s="39"/>
      <c r="D12" s="136" t="s">
        <v>24</v>
      </c>
      <c r="E12" s="39"/>
      <c r="F12" s="39"/>
      <c r="G12" s="39"/>
      <c r="H12" s="39"/>
      <c r="I12" s="136" t="s">
        <v>25</v>
      </c>
      <c r="J12" s="138" t="s">
        <v>26</v>
      </c>
      <c r="K12" s="39"/>
      <c r="L12" s="64"/>
      <c r="S12" s="39"/>
      <c r="T12" s="39"/>
      <c r="U12" s="39"/>
      <c r="V12" s="39"/>
      <c r="W12" s="39"/>
      <c r="X12" s="39"/>
      <c r="Y12" s="39"/>
      <c r="Z12" s="39"/>
      <c r="AA12" s="39"/>
      <c r="AB12" s="39"/>
      <c r="AC12" s="39"/>
      <c r="AD12" s="39"/>
      <c r="AE12" s="39"/>
    </row>
    <row r="13" s="2" customFormat="1" ht="18" customHeight="1">
      <c r="A13" s="39"/>
      <c r="B13" s="45"/>
      <c r="C13" s="39"/>
      <c r="D13" s="39"/>
      <c r="E13" s="138" t="s">
        <v>27</v>
      </c>
      <c r="F13" s="39"/>
      <c r="G13" s="39"/>
      <c r="H13" s="39"/>
      <c r="I13" s="136" t="s">
        <v>28</v>
      </c>
      <c r="J13" s="138" t="s">
        <v>29</v>
      </c>
      <c r="K13" s="39"/>
      <c r="L13" s="64"/>
      <c r="S13" s="39"/>
      <c r="T13" s="39"/>
      <c r="U13" s="39"/>
      <c r="V13" s="39"/>
      <c r="W13" s="39"/>
      <c r="X13" s="39"/>
      <c r="Y13" s="39"/>
      <c r="Z13" s="39"/>
      <c r="AA13" s="39"/>
      <c r="AB13" s="39"/>
      <c r="AC13" s="39"/>
      <c r="AD13" s="39"/>
      <c r="AE13" s="39"/>
    </row>
    <row r="14" s="2" customFormat="1" ht="6.96" customHeight="1">
      <c r="A14" s="39"/>
      <c r="B14" s="45"/>
      <c r="C14" s="39"/>
      <c r="D14" s="39"/>
      <c r="E14" s="39"/>
      <c r="F14" s="39"/>
      <c r="G14" s="39"/>
      <c r="H14" s="39"/>
      <c r="I14" s="39"/>
      <c r="J14" s="39"/>
      <c r="K14" s="39"/>
      <c r="L14" s="64"/>
      <c r="S14" s="39"/>
      <c r="T14" s="39"/>
      <c r="U14" s="39"/>
      <c r="V14" s="39"/>
      <c r="W14" s="39"/>
      <c r="X14" s="39"/>
      <c r="Y14" s="39"/>
      <c r="Z14" s="39"/>
      <c r="AA14" s="39"/>
      <c r="AB14" s="39"/>
      <c r="AC14" s="39"/>
      <c r="AD14" s="39"/>
      <c r="AE14" s="39"/>
    </row>
    <row r="15" s="2" customFormat="1" ht="12" customHeight="1">
      <c r="A15" s="39"/>
      <c r="B15" s="45"/>
      <c r="C15" s="39"/>
      <c r="D15" s="136" t="s">
        <v>30</v>
      </c>
      <c r="E15" s="39"/>
      <c r="F15" s="39"/>
      <c r="G15" s="39"/>
      <c r="H15" s="39"/>
      <c r="I15" s="136" t="s">
        <v>25</v>
      </c>
      <c r="J15" s="34" t="str">
        <f>'Rekapitulace stavby'!AN13</f>
        <v>Vyplň údaj</v>
      </c>
      <c r="K15" s="39"/>
      <c r="L15" s="64"/>
      <c r="S15" s="39"/>
      <c r="T15" s="39"/>
      <c r="U15" s="39"/>
      <c r="V15" s="39"/>
      <c r="W15" s="39"/>
      <c r="X15" s="39"/>
      <c r="Y15" s="39"/>
      <c r="Z15" s="39"/>
      <c r="AA15" s="39"/>
      <c r="AB15" s="39"/>
      <c r="AC15" s="39"/>
      <c r="AD15" s="39"/>
      <c r="AE15" s="39"/>
    </row>
    <row r="16" s="2" customFormat="1" ht="18" customHeight="1">
      <c r="A16" s="39"/>
      <c r="B16" s="45"/>
      <c r="C16" s="39"/>
      <c r="D16" s="39"/>
      <c r="E16" s="34" t="str">
        <f>'Rekapitulace stavby'!E14</f>
        <v>Vyplň údaj</v>
      </c>
      <c r="F16" s="138"/>
      <c r="G16" s="138"/>
      <c r="H16" s="138"/>
      <c r="I16" s="136" t="s">
        <v>28</v>
      </c>
      <c r="J16" s="34" t="str">
        <f>'Rekapitulace stavby'!AN14</f>
        <v>Vyplň údaj</v>
      </c>
      <c r="K16" s="39"/>
      <c r="L16" s="64"/>
      <c r="S16" s="39"/>
      <c r="T16" s="39"/>
      <c r="U16" s="39"/>
      <c r="V16" s="39"/>
      <c r="W16" s="39"/>
      <c r="X16" s="39"/>
      <c r="Y16" s="39"/>
      <c r="Z16" s="39"/>
      <c r="AA16" s="39"/>
      <c r="AB16" s="39"/>
      <c r="AC16" s="39"/>
      <c r="AD16" s="39"/>
      <c r="AE16" s="39"/>
    </row>
    <row r="17" s="2" customFormat="1" ht="6.96" customHeight="1">
      <c r="A17" s="39"/>
      <c r="B17" s="45"/>
      <c r="C17" s="39"/>
      <c r="D17" s="39"/>
      <c r="E17" s="39"/>
      <c r="F17" s="39"/>
      <c r="G17" s="39"/>
      <c r="H17" s="39"/>
      <c r="I17" s="39"/>
      <c r="J17" s="39"/>
      <c r="K17" s="39"/>
      <c r="L17" s="64"/>
      <c r="S17" s="39"/>
      <c r="T17" s="39"/>
      <c r="U17" s="39"/>
      <c r="V17" s="39"/>
      <c r="W17" s="39"/>
      <c r="X17" s="39"/>
      <c r="Y17" s="39"/>
      <c r="Z17" s="39"/>
      <c r="AA17" s="39"/>
      <c r="AB17" s="39"/>
      <c r="AC17" s="39"/>
      <c r="AD17" s="39"/>
      <c r="AE17" s="39"/>
    </row>
    <row r="18" s="2" customFormat="1" ht="12" customHeight="1">
      <c r="A18" s="39"/>
      <c r="B18" s="45"/>
      <c r="C18" s="39"/>
      <c r="D18" s="136" t="s">
        <v>32</v>
      </c>
      <c r="E18" s="39"/>
      <c r="F18" s="39"/>
      <c r="G18" s="39"/>
      <c r="H18" s="39"/>
      <c r="I18" s="136" t="s">
        <v>25</v>
      </c>
      <c r="J18" s="138" t="str">
        <f>IF('Rekapitulace stavby'!AN16="","",'Rekapitulace stavby'!AN16)</f>
        <v/>
      </c>
      <c r="K18" s="39"/>
      <c r="L18" s="64"/>
      <c r="S18" s="39"/>
      <c r="T18" s="39"/>
      <c r="U18" s="39"/>
      <c r="V18" s="39"/>
      <c r="W18" s="39"/>
      <c r="X18" s="39"/>
      <c r="Y18" s="39"/>
      <c r="Z18" s="39"/>
      <c r="AA18" s="39"/>
      <c r="AB18" s="39"/>
      <c r="AC18" s="39"/>
      <c r="AD18" s="39"/>
      <c r="AE18" s="39"/>
    </row>
    <row r="19" s="2" customFormat="1" ht="18" customHeight="1">
      <c r="A19" s="39"/>
      <c r="B19" s="45"/>
      <c r="C19" s="39"/>
      <c r="D19" s="39"/>
      <c r="E19" s="138" t="str">
        <f>IF('Rekapitulace stavby'!E17="","",'Rekapitulace stavby'!E17)</f>
        <v xml:space="preserve"> </v>
      </c>
      <c r="F19" s="39"/>
      <c r="G19" s="39"/>
      <c r="H19" s="39"/>
      <c r="I19" s="136" t="s">
        <v>28</v>
      </c>
      <c r="J19" s="138" t="str">
        <f>IF('Rekapitulace stavby'!AN17="","",'Rekapitulace stavby'!AN17)</f>
        <v/>
      </c>
      <c r="K19" s="39"/>
      <c r="L19" s="64"/>
      <c r="S19" s="39"/>
      <c r="T19" s="39"/>
      <c r="U19" s="39"/>
      <c r="V19" s="39"/>
      <c r="W19" s="39"/>
      <c r="X19" s="39"/>
      <c r="Y19" s="39"/>
      <c r="Z19" s="39"/>
      <c r="AA19" s="39"/>
      <c r="AB19" s="39"/>
      <c r="AC19" s="39"/>
      <c r="AD19" s="39"/>
      <c r="AE19" s="39"/>
    </row>
    <row r="20" s="2" customFormat="1" ht="6.96" customHeight="1">
      <c r="A20" s="39"/>
      <c r="B20" s="45"/>
      <c r="C20" s="39"/>
      <c r="D20" s="39"/>
      <c r="E20" s="39"/>
      <c r="F20" s="39"/>
      <c r="G20" s="39"/>
      <c r="H20" s="39"/>
      <c r="I20" s="39"/>
      <c r="J20" s="39"/>
      <c r="K20" s="39"/>
      <c r="L20" s="64"/>
      <c r="S20" s="39"/>
      <c r="T20" s="39"/>
      <c r="U20" s="39"/>
      <c r="V20" s="39"/>
      <c r="W20" s="39"/>
      <c r="X20" s="39"/>
      <c r="Y20" s="39"/>
      <c r="Z20" s="39"/>
      <c r="AA20" s="39"/>
      <c r="AB20" s="39"/>
      <c r="AC20" s="39"/>
      <c r="AD20" s="39"/>
      <c r="AE20" s="39"/>
    </row>
    <row r="21" s="2" customFormat="1" ht="12" customHeight="1">
      <c r="A21" s="39"/>
      <c r="B21" s="45"/>
      <c r="C21" s="39"/>
      <c r="D21" s="136" t="s">
        <v>35</v>
      </c>
      <c r="E21" s="39"/>
      <c r="F21" s="39"/>
      <c r="G21" s="39"/>
      <c r="H21" s="39"/>
      <c r="I21" s="136" t="s">
        <v>25</v>
      </c>
      <c r="J21" s="138" t="str">
        <f>IF('Rekapitulace stavby'!AN19="","",'Rekapitulace stavby'!AN19)</f>
        <v/>
      </c>
      <c r="K21" s="39"/>
      <c r="L21" s="64"/>
      <c r="S21" s="39"/>
      <c r="T21" s="39"/>
      <c r="U21" s="39"/>
      <c r="V21" s="39"/>
      <c r="W21" s="39"/>
      <c r="X21" s="39"/>
      <c r="Y21" s="39"/>
      <c r="Z21" s="39"/>
      <c r="AA21" s="39"/>
      <c r="AB21" s="39"/>
      <c r="AC21" s="39"/>
      <c r="AD21" s="39"/>
      <c r="AE21" s="39"/>
    </row>
    <row r="22" s="2" customFormat="1" ht="18" customHeight="1">
      <c r="A22" s="39"/>
      <c r="B22" s="45"/>
      <c r="C22" s="39"/>
      <c r="D22" s="39"/>
      <c r="E22" s="138" t="str">
        <f>IF('Rekapitulace stavby'!E20="","",'Rekapitulace stavby'!E20)</f>
        <v xml:space="preserve"> </v>
      </c>
      <c r="F22" s="39"/>
      <c r="G22" s="39"/>
      <c r="H22" s="39"/>
      <c r="I22" s="136" t="s">
        <v>28</v>
      </c>
      <c r="J22" s="138" t="str">
        <f>IF('Rekapitulace stavby'!AN20="","",'Rekapitulace stavby'!AN20)</f>
        <v/>
      </c>
      <c r="K22" s="39"/>
      <c r="L22" s="64"/>
      <c r="S22" s="39"/>
      <c r="T22" s="39"/>
      <c r="U22" s="39"/>
      <c r="V22" s="39"/>
      <c r="W22" s="39"/>
      <c r="X22" s="39"/>
      <c r="Y22" s="39"/>
      <c r="Z22" s="39"/>
      <c r="AA22" s="39"/>
      <c r="AB22" s="39"/>
      <c r="AC22" s="39"/>
      <c r="AD22" s="39"/>
      <c r="AE22" s="39"/>
    </row>
    <row r="23" s="2" customFormat="1" ht="6.96" customHeight="1">
      <c r="A23" s="39"/>
      <c r="B23" s="45"/>
      <c r="C23" s="39"/>
      <c r="D23" s="39"/>
      <c r="E23" s="39"/>
      <c r="F23" s="39"/>
      <c r="G23" s="39"/>
      <c r="H23" s="39"/>
      <c r="I23" s="39"/>
      <c r="J23" s="39"/>
      <c r="K23" s="39"/>
      <c r="L23" s="64"/>
      <c r="S23" s="39"/>
      <c r="T23" s="39"/>
      <c r="U23" s="39"/>
      <c r="V23" s="39"/>
      <c r="W23" s="39"/>
      <c r="X23" s="39"/>
      <c r="Y23" s="39"/>
      <c r="Z23" s="39"/>
      <c r="AA23" s="39"/>
      <c r="AB23" s="39"/>
      <c r="AC23" s="39"/>
      <c r="AD23" s="39"/>
      <c r="AE23" s="39"/>
    </row>
    <row r="24" s="2" customFormat="1" ht="12" customHeight="1">
      <c r="A24" s="39"/>
      <c r="B24" s="45"/>
      <c r="C24" s="39"/>
      <c r="D24" s="136" t="s">
        <v>36</v>
      </c>
      <c r="E24" s="39"/>
      <c r="F24" s="39"/>
      <c r="G24" s="39"/>
      <c r="H24" s="39"/>
      <c r="I24" s="39"/>
      <c r="J24" s="39"/>
      <c r="K24" s="39"/>
      <c r="L24" s="64"/>
      <c r="S24" s="39"/>
      <c r="T24" s="39"/>
      <c r="U24" s="39"/>
      <c r="V24" s="39"/>
      <c r="W24" s="39"/>
      <c r="X24" s="39"/>
      <c r="Y24" s="39"/>
      <c r="Z24" s="39"/>
      <c r="AA24" s="39"/>
      <c r="AB24" s="39"/>
      <c r="AC24" s="39"/>
      <c r="AD24" s="39"/>
      <c r="AE24" s="39"/>
    </row>
    <row r="25" s="8" customFormat="1" ht="16.5" customHeight="1">
      <c r="A25" s="140"/>
      <c r="B25" s="141"/>
      <c r="C25" s="140"/>
      <c r="D25" s="140"/>
      <c r="E25" s="142" t="s">
        <v>1</v>
      </c>
      <c r="F25" s="142"/>
      <c r="G25" s="142"/>
      <c r="H25" s="142"/>
      <c r="I25" s="140"/>
      <c r="J25" s="140"/>
      <c r="K25" s="140"/>
      <c r="L25" s="143"/>
      <c r="S25" s="140"/>
      <c r="T25" s="140"/>
      <c r="U25" s="140"/>
      <c r="V25" s="140"/>
      <c r="W25" s="140"/>
      <c r="X25" s="140"/>
      <c r="Y25" s="140"/>
      <c r="Z25" s="140"/>
      <c r="AA25" s="140"/>
      <c r="AB25" s="140"/>
      <c r="AC25" s="140"/>
      <c r="AD25" s="140"/>
      <c r="AE25" s="140"/>
    </row>
    <row r="26" s="2" customFormat="1" ht="6.96" customHeight="1">
      <c r="A26" s="39"/>
      <c r="B26" s="45"/>
      <c r="C26" s="39"/>
      <c r="D26" s="39"/>
      <c r="E26" s="39"/>
      <c r="F26" s="39"/>
      <c r="G26" s="39"/>
      <c r="H26" s="39"/>
      <c r="I26" s="39"/>
      <c r="J26" s="39"/>
      <c r="K26" s="39"/>
      <c r="L26" s="64"/>
      <c r="S26" s="39"/>
      <c r="T26" s="39"/>
      <c r="U26" s="39"/>
      <c r="V26" s="39"/>
      <c r="W26" s="39"/>
      <c r="X26" s="39"/>
      <c r="Y26" s="39"/>
      <c r="Z26" s="39"/>
      <c r="AA26" s="39"/>
      <c r="AB26" s="39"/>
      <c r="AC26" s="39"/>
      <c r="AD26" s="39"/>
      <c r="AE26" s="39"/>
    </row>
    <row r="27" s="2" customFormat="1" ht="6.96" customHeight="1">
      <c r="A27" s="39"/>
      <c r="B27" s="45"/>
      <c r="C27" s="39"/>
      <c r="D27" s="144"/>
      <c r="E27" s="144"/>
      <c r="F27" s="144"/>
      <c r="G27" s="144"/>
      <c r="H27" s="144"/>
      <c r="I27" s="144"/>
      <c r="J27" s="144"/>
      <c r="K27" s="144"/>
      <c r="L27" s="64"/>
      <c r="S27" s="39"/>
      <c r="T27" s="39"/>
      <c r="U27" s="39"/>
      <c r="V27" s="39"/>
      <c r="W27" s="39"/>
      <c r="X27" s="39"/>
      <c r="Y27" s="39"/>
      <c r="Z27" s="39"/>
      <c r="AA27" s="39"/>
      <c r="AB27" s="39"/>
      <c r="AC27" s="39"/>
      <c r="AD27" s="39"/>
      <c r="AE27" s="39"/>
    </row>
    <row r="28" s="2" customFormat="1" ht="25.44" customHeight="1">
      <c r="A28" s="39"/>
      <c r="B28" s="45"/>
      <c r="C28" s="39"/>
      <c r="D28" s="145" t="s">
        <v>37</v>
      </c>
      <c r="E28" s="39"/>
      <c r="F28" s="39"/>
      <c r="G28" s="39"/>
      <c r="H28" s="39"/>
      <c r="I28" s="39"/>
      <c r="J28" s="146">
        <f>ROUND(J116, 2)</f>
        <v>0</v>
      </c>
      <c r="K28" s="39"/>
      <c r="L28" s="64"/>
      <c r="S28" s="39"/>
      <c r="T28" s="39"/>
      <c r="U28" s="39"/>
      <c r="V28" s="39"/>
      <c r="W28" s="39"/>
      <c r="X28" s="39"/>
      <c r="Y28" s="39"/>
      <c r="Z28" s="39"/>
      <c r="AA28" s="39"/>
      <c r="AB28" s="39"/>
      <c r="AC28" s="39"/>
      <c r="AD28" s="39"/>
      <c r="AE28" s="39"/>
    </row>
    <row r="29" s="2" customFormat="1" ht="6.96" customHeight="1">
      <c r="A29" s="39"/>
      <c r="B29" s="45"/>
      <c r="C29" s="39"/>
      <c r="D29" s="144"/>
      <c r="E29" s="144"/>
      <c r="F29" s="144"/>
      <c r="G29" s="144"/>
      <c r="H29" s="144"/>
      <c r="I29" s="144"/>
      <c r="J29" s="144"/>
      <c r="K29" s="144"/>
      <c r="L29" s="64"/>
      <c r="S29" s="39"/>
      <c r="T29" s="39"/>
      <c r="U29" s="39"/>
      <c r="V29" s="39"/>
      <c r="W29" s="39"/>
      <c r="X29" s="39"/>
      <c r="Y29" s="39"/>
      <c r="Z29" s="39"/>
      <c r="AA29" s="39"/>
      <c r="AB29" s="39"/>
      <c r="AC29" s="39"/>
      <c r="AD29" s="39"/>
      <c r="AE29" s="39"/>
    </row>
    <row r="30" s="2" customFormat="1" ht="14.4" customHeight="1">
      <c r="A30" s="39"/>
      <c r="B30" s="45"/>
      <c r="C30" s="39"/>
      <c r="D30" s="39"/>
      <c r="E30" s="39"/>
      <c r="F30" s="147" t="s">
        <v>39</v>
      </c>
      <c r="G30" s="39"/>
      <c r="H30" s="39"/>
      <c r="I30" s="147" t="s">
        <v>38</v>
      </c>
      <c r="J30" s="147" t="s">
        <v>40</v>
      </c>
      <c r="K30" s="39"/>
      <c r="L30" s="64"/>
      <c r="S30" s="39"/>
      <c r="T30" s="39"/>
      <c r="U30" s="39"/>
      <c r="V30" s="39"/>
      <c r="W30" s="39"/>
      <c r="X30" s="39"/>
      <c r="Y30" s="39"/>
      <c r="Z30" s="39"/>
      <c r="AA30" s="39"/>
      <c r="AB30" s="39"/>
      <c r="AC30" s="39"/>
      <c r="AD30" s="39"/>
      <c r="AE30" s="39"/>
    </row>
    <row r="31" s="2" customFormat="1" ht="14.4" customHeight="1">
      <c r="A31" s="39"/>
      <c r="B31" s="45"/>
      <c r="C31" s="39"/>
      <c r="D31" s="148" t="s">
        <v>41</v>
      </c>
      <c r="E31" s="136" t="s">
        <v>42</v>
      </c>
      <c r="F31" s="149">
        <f>ROUND((SUM(BE116:BE169)),  2)</f>
        <v>0</v>
      </c>
      <c r="G31" s="39"/>
      <c r="H31" s="39"/>
      <c r="I31" s="150">
        <v>0.20999999999999999</v>
      </c>
      <c r="J31" s="149">
        <f>ROUND(((SUM(BE116:BE169))*I31),  2)</f>
        <v>0</v>
      </c>
      <c r="K31" s="39"/>
      <c r="L31" s="64"/>
      <c r="S31" s="39"/>
      <c r="T31" s="39"/>
      <c r="U31" s="39"/>
      <c r="V31" s="39"/>
      <c r="W31" s="39"/>
      <c r="X31" s="39"/>
      <c r="Y31" s="39"/>
      <c r="Z31" s="39"/>
      <c r="AA31" s="39"/>
      <c r="AB31" s="39"/>
      <c r="AC31" s="39"/>
      <c r="AD31" s="39"/>
      <c r="AE31" s="39"/>
    </row>
    <row r="32" s="2" customFormat="1" ht="14.4" customHeight="1">
      <c r="A32" s="39"/>
      <c r="B32" s="45"/>
      <c r="C32" s="39"/>
      <c r="D32" s="39"/>
      <c r="E32" s="136" t="s">
        <v>43</v>
      </c>
      <c r="F32" s="149">
        <f>ROUND((SUM(BF116:BF169)),  2)</f>
        <v>0</v>
      </c>
      <c r="G32" s="39"/>
      <c r="H32" s="39"/>
      <c r="I32" s="150">
        <v>0.14999999999999999</v>
      </c>
      <c r="J32" s="149">
        <f>ROUND(((SUM(BF116:BF169))*I32),  2)</f>
        <v>0</v>
      </c>
      <c r="K32" s="39"/>
      <c r="L32" s="64"/>
      <c r="S32" s="39"/>
      <c r="T32" s="39"/>
      <c r="U32" s="39"/>
      <c r="V32" s="39"/>
      <c r="W32" s="39"/>
      <c r="X32" s="39"/>
      <c r="Y32" s="39"/>
      <c r="Z32" s="39"/>
      <c r="AA32" s="39"/>
      <c r="AB32" s="39"/>
      <c r="AC32" s="39"/>
      <c r="AD32" s="39"/>
      <c r="AE32" s="39"/>
    </row>
    <row r="33" hidden="1" s="2" customFormat="1" ht="14.4" customHeight="1">
      <c r="A33" s="39"/>
      <c r="B33" s="45"/>
      <c r="C33" s="39"/>
      <c r="D33" s="39"/>
      <c r="E33" s="136" t="s">
        <v>44</v>
      </c>
      <c r="F33" s="149">
        <f>ROUND((SUM(BG116:BG169)),  2)</f>
        <v>0</v>
      </c>
      <c r="G33" s="39"/>
      <c r="H33" s="39"/>
      <c r="I33" s="150">
        <v>0.20999999999999999</v>
      </c>
      <c r="J33" s="149">
        <f>0</f>
        <v>0</v>
      </c>
      <c r="K33" s="39"/>
      <c r="L33" s="64"/>
      <c r="S33" s="39"/>
      <c r="T33" s="39"/>
      <c r="U33" s="39"/>
      <c r="V33" s="39"/>
      <c r="W33" s="39"/>
      <c r="X33" s="39"/>
      <c r="Y33" s="39"/>
      <c r="Z33" s="39"/>
      <c r="AA33" s="39"/>
      <c r="AB33" s="39"/>
      <c r="AC33" s="39"/>
      <c r="AD33" s="39"/>
      <c r="AE33" s="39"/>
    </row>
    <row r="34" hidden="1" s="2" customFormat="1" ht="14.4" customHeight="1">
      <c r="A34" s="39"/>
      <c r="B34" s="45"/>
      <c r="C34" s="39"/>
      <c r="D34" s="39"/>
      <c r="E34" s="136" t="s">
        <v>45</v>
      </c>
      <c r="F34" s="149">
        <f>ROUND((SUM(BH116:BH169)),  2)</f>
        <v>0</v>
      </c>
      <c r="G34" s="39"/>
      <c r="H34" s="39"/>
      <c r="I34" s="150">
        <v>0.14999999999999999</v>
      </c>
      <c r="J34" s="149">
        <f>0</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36" t="s">
        <v>46</v>
      </c>
      <c r="F35" s="149">
        <f>ROUND((SUM(BI116:BI169)),  2)</f>
        <v>0</v>
      </c>
      <c r="G35" s="39"/>
      <c r="H35" s="39"/>
      <c r="I35" s="150">
        <v>0</v>
      </c>
      <c r="J35" s="149">
        <f>0</f>
        <v>0</v>
      </c>
      <c r="K35" s="39"/>
      <c r="L35" s="64"/>
      <c r="S35" s="39"/>
      <c r="T35" s="39"/>
      <c r="U35" s="39"/>
      <c r="V35" s="39"/>
      <c r="W35" s="39"/>
      <c r="X35" s="39"/>
      <c r="Y35" s="39"/>
      <c r="Z35" s="39"/>
      <c r="AA35" s="39"/>
      <c r="AB35" s="39"/>
      <c r="AC35" s="39"/>
      <c r="AD35" s="39"/>
      <c r="AE35" s="39"/>
    </row>
    <row r="36" s="2" customFormat="1" ht="6.96" customHeight="1">
      <c r="A36" s="39"/>
      <c r="B36" s="45"/>
      <c r="C36" s="39"/>
      <c r="D36" s="39"/>
      <c r="E36" s="39"/>
      <c r="F36" s="39"/>
      <c r="G36" s="39"/>
      <c r="H36" s="39"/>
      <c r="I36" s="39"/>
      <c r="J36" s="39"/>
      <c r="K36" s="39"/>
      <c r="L36" s="64"/>
      <c r="S36" s="39"/>
      <c r="T36" s="39"/>
      <c r="U36" s="39"/>
      <c r="V36" s="39"/>
      <c r="W36" s="39"/>
      <c r="X36" s="39"/>
      <c r="Y36" s="39"/>
      <c r="Z36" s="39"/>
      <c r="AA36" s="39"/>
      <c r="AB36" s="39"/>
      <c r="AC36" s="39"/>
      <c r="AD36" s="39"/>
      <c r="AE36" s="39"/>
    </row>
    <row r="37" s="2" customFormat="1" ht="25.44" customHeight="1">
      <c r="A37" s="39"/>
      <c r="B37" s="45"/>
      <c r="C37" s="151"/>
      <c r="D37" s="152" t="s">
        <v>47</v>
      </c>
      <c r="E37" s="153"/>
      <c r="F37" s="153"/>
      <c r="G37" s="154" t="s">
        <v>48</v>
      </c>
      <c r="H37" s="155" t="s">
        <v>49</v>
      </c>
      <c r="I37" s="153"/>
      <c r="J37" s="156">
        <f>SUM(J28:J35)</f>
        <v>0</v>
      </c>
      <c r="K37" s="157"/>
      <c r="L37" s="64"/>
      <c r="S37" s="39"/>
      <c r="T37" s="39"/>
      <c r="U37" s="39"/>
      <c r="V37" s="39"/>
      <c r="W37" s="39"/>
      <c r="X37" s="39"/>
      <c r="Y37" s="39"/>
      <c r="Z37" s="39"/>
      <c r="AA37" s="39"/>
      <c r="AB37" s="39"/>
      <c r="AC37" s="39"/>
      <c r="AD37" s="39"/>
      <c r="AE37" s="39"/>
    </row>
    <row r="38" s="2" customFormat="1" ht="14.4"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s="1" customFormat="1" ht="14.4" customHeight="1">
      <c r="B39" s="21"/>
      <c r="L39" s="21"/>
    </row>
    <row r="40" s="1" customFormat="1" ht="14.4" customHeight="1">
      <c r="B40" s="21"/>
      <c r="L40" s="21"/>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58" t="s">
        <v>50</v>
      </c>
      <c r="E50" s="159"/>
      <c r="F50" s="159"/>
      <c r="G50" s="158" t="s">
        <v>51</v>
      </c>
      <c r="H50" s="159"/>
      <c r="I50" s="159"/>
      <c r="J50" s="159"/>
      <c r="K50" s="159"/>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60" t="s">
        <v>52</v>
      </c>
      <c r="E61" s="161"/>
      <c r="F61" s="162" t="s">
        <v>53</v>
      </c>
      <c r="G61" s="160" t="s">
        <v>52</v>
      </c>
      <c r="H61" s="161"/>
      <c r="I61" s="161"/>
      <c r="J61" s="163" t="s">
        <v>53</v>
      </c>
      <c r="K61" s="161"/>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58" t="s">
        <v>54</v>
      </c>
      <c r="E65" s="164"/>
      <c r="F65" s="164"/>
      <c r="G65" s="158" t="s">
        <v>55</v>
      </c>
      <c r="H65" s="164"/>
      <c r="I65" s="164"/>
      <c r="J65" s="164"/>
      <c r="K65" s="164"/>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60" t="s">
        <v>52</v>
      </c>
      <c r="E76" s="161"/>
      <c r="F76" s="162" t="s">
        <v>53</v>
      </c>
      <c r="G76" s="160" t="s">
        <v>52</v>
      </c>
      <c r="H76" s="161"/>
      <c r="I76" s="161"/>
      <c r="J76" s="163" t="s">
        <v>53</v>
      </c>
      <c r="K76" s="161"/>
      <c r="L76" s="64"/>
      <c r="S76" s="39"/>
      <c r="T76" s="39"/>
      <c r="U76" s="39"/>
      <c r="V76" s="39"/>
      <c r="W76" s="39"/>
      <c r="X76" s="39"/>
      <c r="Y76" s="39"/>
      <c r="Z76" s="39"/>
      <c r="AA76" s="39"/>
      <c r="AB76" s="39"/>
      <c r="AC76" s="39"/>
      <c r="AD76" s="39"/>
      <c r="AE76" s="39"/>
    </row>
    <row r="77" s="2" customFormat="1" ht="14.4" customHeight="1">
      <c r="A77" s="39"/>
      <c r="B77" s="165"/>
      <c r="C77" s="166"/>
      <c r="D77" s="166"/>
      <c r="E77" s="166"/>
      <c r="F77" s="166"/>
      <c r="G77" s="166"/>
      <c r="H77" s="166"/>
      <c r="I77" s="166"/>
      <c r="J77" s="166"/>
      <c r="K77" s="166"/>
      <c r="L77" s="64"/>
      <c r="S77" s="39"/>
      <c r="T77" s="39"/>
      <c r="U77" s="39"/>
      <c r="V77" s="39"/>
      <c r="W77" s="39"/>
      <c r="X77" s="39"/>
      <c r="Y77" s="39"/>
      <c r="Z77" s="39"/>
      <c r="AA77" s="39"/>
      <c r="AB77" s="39"/>
      <c r="AC77" s="39"/>
      <c r="AD77" s="39"/>
      <c r="AE77" s="39"/>
    </row>
    <row r="81" s="2" customFormat="1" ht="6.96" customHeight="1">
      <c r="A81" s="39"/>
      <c r="B81" s="167"/>
      <c r="C81" s="168"/>
      <c r="D81" s="168"/>
      <c r="E81" s="168"/>
      <c r="F81" s="168"/>
      <c r="G81" s="168"/>
      <c r="H81" s="168"/>
      <c r="I81" s="168"/>
      <c r="J81" s="168"/>
      <c r="K81" s="168"/>
      <c r="L81" s="64"/>
      <c r="S81" s="39"/>
      <c r="T81" s="39"/>
      <c r="U81" s="39"/>
      <c r="V81" s="39"/>
      <c r="W81" s="39"/>
      <c r="X81" s="39"/>
      <c r="Y81" s="39"/>
      <c r="Z81" s="39"/>
      <c r="AA81" s="39"/>
      <c r="AB81" s="39"/>
      <c r="AC81" s="39"/>
      <c r="AD81" s="39"/>
      <c r="AE81" s="39"/>
    </row>
    <row r="82" s="2" customFormat="1" ht="24.96" customHeight="1">
      <c r="A82" s="39"/>
      <c r="B82" s="40"/>
      <c r="C82" s="24" t="s">
        <v>86</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30" customHeight="1">
      <c r="A85" s="39"/>
      <c r="B85" s="40"/>
      <c r="C85" s="41"/>
      <c r="D85" s="41"/>
      <c r="E85" s="77" t="str">
        <f>E7</f>
        <v>Správa železnic, OŘ Brno, SPS - Kounicova 26, Brno - dodávka a montáž žaluzií v administrativní budově</v>
      </c>
      <c r="F85" s="41"/>
      <c r="G85" s="41"/>
      <c r="H85" s="41"/>
      <c r="I85" s="41"/>
      <c r="J85" s="41"/>
      <c r="K85" s="41"/>
      <c r="L85" s="64"/>
      <c r="S85" s="39"/>
      <c r="T85" s="39"/>
      <c r="U85" s="39"/>
      <c r="V85" s="39"/>
      <c r="W85" s="39"/>
      <c r="X85" s="39"/>
      <c r="Y85" s="39"/>
      <c r="Z85" s="39"/>
      <c r="AA85" s="39"/>
      <c r="AB85" s="39"/>
      <c r="AC85" s="39"/>
      <c r="AD85" s="39"/>
      <c r="AE85" s="39"/>
    </row>
    <row r="86" s="2" customFormat="1" ht="6.96" customHeight="1">
      <c r="A86" s="39"/>
      <c r="B86" s="40"/>
      <c r="C86" s="41"/>
      <c r="D86" s="41"/>
      <c r="E86" s="41"/>
      <c r="F86" s="41"/>
      <c r="G86" s="41"/>
      <c r="H86" s="41"/>
      <c r="I86" s="41"/>
      <c r="J86" s="41"/>
      <c r="K86" s="41"/>
      <c r="L86" s="64"/>
      <c r="S86" s="39"/>
      <c r="T86" s="39"/>
      <c r="U86" s="39"/>
      <c r="V86" s="39"/>
      <c r="W86" s="39"/>
      <c r="X86" s="39"/>
      <c r="Y86" s="39"/>
      <c r="Z86" s="39"/>
      <c r="AA86" s="39"/>
      <c r="AB86" s="39"/>
      <c r="AC86" s="39"/>
      <c r="AD86" s="39"/>
      <c r="AE86" s="39"/>
    </row>
    <row r="87" s="2" customFormat="1" ht="12" customHeight="1">
      <c r="A87" s="39"/>
      <c r="B87" s="40"/>
      <c r="C87" s="33" t="s">
        <v>20</v>
      </c>
      <c r="D87" s="41"/>
      <c r="E87" s="41"/>
      <c r="F87" s="28" t="str">
        <f>F10</f>
        <v>Brno</v>
      </c>
      <c r="G87" s="41"/>
      <c r="H87" s="41"/>
      <c r="I87" s="33" t="s">
        <v>22</v>
      </c>
      <c r="J87" s="80" t="str">
        <f>IF(J10="","",J10)</f>
        <v>2. 7. 2021</v>
      </c>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5.15" customHeight="1">
      <c r="A89" s="39"/>
      <c r="B89" s="40"/>
      <c r="C89" s="33" t="s">
        <v>24</v>
      </c>
      <c r="D89" s="41"/>
      <c r="E89" s="41"/>
      <c r="F89" s="28" t="str">
        <f>E13</f>
        <v>Správa železnic, státní organizace</v>
      </c>
      <c r="G89" s="41"/>
      <c r="H89" s="41"/>
      <c r="I89" s="33" t="s">
        <v>32</v>
      </c>
      <c r="J89" s="37" t="str">
        <f>E19</f>
        <v xml:space="preserve"> </v>
      </c>
      <c r="K89" s="41"/>
      <c r="L89" s="64"/>
      <c r="S89" s="39"/>
      <c r="T89" s="39"/>
      <c r="U89" s="39"/>
      <c r="V89" s="39"/>
      <c r="W89" s="39"/>
      <c r="X89" s="39"/>
      <c r="Y89" s="39"/>
      <c r="Z89" s="39"/>
      <c r="AA89" s="39"/>
      <c r="AB89" s="39"/>
      <c r="AC89" s="39"/>
      <c r="AD89" s="39"/>
      <c r="AE89" s="39"/>
    </row>
    <row r="90" s="2" customFormat="1" ht="15.15" customHeight="1">
      <c r="A90" s="39"/>
      <c r="B90" s="40"/>
      <c r="C90" s="33" t="s">
        <v>30</v>
      </c>
      <c r="D90" s="41"/>
      <c r="E90" s="41"/>
      <c r="F90" s="28" t="str">
        <f>IF(E16="","",E16)</f>
        <v>Vyplň údaj</v>
      </c>
      <c r="G90" s="41"/>
      <c r="H90" s="41"/>
      <c r="I90" s="33" t="s">
        <v>35</v>
      </c>
      <c r="J90" s="37" t="str">
        <f>E22</f>
        <v xml:space="preserve"> </v>
      </c>
      <c r="K90" s="41"/>
      <c r="L90" s="64"/>
      <c r="S90" s="39"/>
      <c r="T90" s="39"/>
      <c r="U90" s="39"/>
      <c r="V90" s="39"/>
      <c r="W90" s="39"/>
      <c r="X90" s="39"/>
      <c r="Y90" s="39"/>
      <c r="Z90" s="39"/>
      <c r="AA90" s="39"/>
      <c r="AB90" s="39"/>
      <c r="AC90" s="39"/>
      <c r="AD90" s="39"/>
      <c r="AE90" s="39"/>
    </row>
    <row r="91" s="2" customFormat="1" ht="10.32" customHeight="1">
      <c r="A91" s="39"/>
      <c r="B91" s="40"/>
      <c r="C91" s="41"/>
      <c r="D91" s="41"/>
      <c r="E91" s="41"/>
      <c r="F91" s="41"/>
      <c r="G91" s="41"/>
      <c r="H91" s="41"/>
      <c r="I91" s="41"/>
      <c r="J91" s="41"/>
      <c r="K91" s="41"/>
      <c r="L91" s="64"/>
      <c r="S91" s="39"/>
      <c r="T91" s="39"/>
      <c r="U91" s="39"/>
      <c r="V91" s="39"/>
      <c r="W91" s="39"/>
      <c r="X91" s="39"/>
      <c r="Y91" s="39"/>
      <c r="Z91" s="39"/>
      <c r="AA91" s="39"/>
      <c r="AB91" s="39"/>
      <c r="AC91" s="39"/>
      <c r="AD91" s="39"/>
      <c r="AE91" s="39"/>
    </row>
    <row r="92" s="2" customFormat="1" ht="29.28" customHeight="1">
      <c r="A92" s="39"/>
      <c r="B92" s="40"/>
      <c r="C92" s="169" t="s">
        <v>87</v>
      </c>
      <c r="D92" s="170"/>
      <c r="E92" s="170"/>
      <c r="F92" s="170"/>
      <c r="G92" s="170"/>
      <c r="H92" s="170"/>
      <c r="I92" s="170"/>
      <c r="J92" s="171" t="s">
        <v>88</v>
      </c>
      <c r="K92" s="170"/>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s="2" customFormat="1" ht="22.8" customHeight="1">
      <c r="A94" s="39"/>
      <c r="B94" s="40"/>
      <c r="C94" s="172" t="s">
        <v>89</v>
      </c>
      <c r="D94" s="41"/>
      <c r="E94" s="41"/>
      <c r="F94" s="41"/>
      <c r="G94" s="41"/>
      <c r="H94" s="41"/>
      <c r="I94" s="41"/>
      <c r="J94" s="111">
        <f>J116</f>
        <v>0</v>
      </c>
      <c r="K94" s="41"/>
      <c r="L94" s="64"/>
      <c r="S94" s="39"/>
      <c r="T94" s="39"/>
      <c r="U94" s="39"/>
      <c r="V94" s="39"/>
      <c r="W94" s="39"/>
      <c r="X94" s="39"/>
      <c r="Y94" s="39"/>
      <c r="Z94" s="39"/>
      <c r="AA94" s="39"/>
      <c r="AB94" s="39"/>
      <c r="AC94" s="39"/>
      <c r="AD94" s="39"/>
      <c r="AE94" s="39"/>
      <c r="AU94" s="18" t="s">
        <v>90</v>
      </c>
    </row>
    <row r="95" s="9" customFormat="1" ht="24.96" customHeight="1">
      <c r="A95" s="9"/>
      <c r="B95" s="173"/>
      <c r="C95" s="174"/>
      <c r="D95" s="175" t="s">
        <v>91</v>
      </c>
      <c r="E95" s="176"/>
      <c r="F95" s="176"/>
      <c r="G95" s="176"/>
      <c r="H95" s="176"/>
      <c r="I95" s="176"/>
      <c r="J95" s="177">
        <f>J117</f>
        <v>0</v>
      </c>
      <c r="K95" s="174"/>
      <c r="L95" s="178"/>
      <c r="S95" s="9"/>
      <c r="T95" s="9"/>
      <c r="U95" s="9"/>
      <c r="V95" s="9"/>
      <c r="W95" s="9"/>
      <c r="X95" s="9"/>
      <c r="Y95" s="9"/>
      <c r="Z95" s="9"/>
      <c r="AA95" s="9"/>
      <c r="AB95" s="9"/>
      <c r="AC95" s="9"/>
      <c r="AD95" s="9"/>
      <c r="AE95" s="9"/>
    </row>
    <row r="96" s="10" customFormat="1" ht="19.92" customHeight="1">
      <c r="A96" s="10"/>
      <c r="B96" s="179"/>
      <c r="C96" s="180"/>
      <c r="D96" s="181" t="s">
        <v>92</v>
      </c>
      <c r="E96" s="182"/>
      <c r="F96" s="182"/>
      <c r="G96" s="182"/>
      <c r="H96" s="182"/>
      <c r="I96" s="182"/>
      <c r="J96" s="183">
        <f>J118</f>
        <v>0</v>
      </c>
      <c r="K96" s="180"/>
      <c r="L96" s="184"/>
      <c r="S96" s="10"/>
      <c r="T96" s="10"/>
      <c r="U96" s="10"/>
      <c r="V96" s="10"/>
      <c r="W96" s="10"/>
      <c r="X96" s="10"/>
      <c r="Y96" s="10"/>
      <c r="Z96" s="10"/>
      <c r="AA96" s="10"/>
      <c r="AB96" s="10"/>
      <c r="AC96" s="10"/>
      <c r="AD96" s="10"/>
      <c r="AE96" s="10"/>
    </row>
    <row r="97" s="9" customFormat="1" ht="24.96" customHeight="1">
      <c r="A97" s="9"/>
      <c r="B97" s="173"/>
      <c r="C97" s="174"/>
      <c r="D97" s="175" t="s">
        <v>93</v>
      </c>
      <c r="E97" s="176"/>
      <c r="F97" s="176"/>
      <c r="G97" s="176"/>
      <c r="H97" s="176"/>
      <c r="I97" s="176"/>
      <c r="J97" s="177">
        <f>J162</f>
        <v>0</v>
      </c>
      <c r="K97" s="174"/>
      <c r="L97" s="178"/>
      <c r="S97" s="9"/>
      <c r="T97" s="9"/>
      <c r="U97" s="9"/>
      <c r="V97" s="9"/>
      <c r="W97" s="9"/>
      <c r="X97" s="9"/>
      <c r="Y97" s="9"/>
      <c r="Z97" s="9"/>
      <c r="AA97" s="9"/>
      <c r="AB97" s="9"/>
      <c r="AC97" s="9"/>
      <c r="AD97" s="9"/>
      <c r="AE97" s="9"/>
    </row>
    <row r="98" s="10" customFormat="1" ht="19.92" customHeight="1">
      <c r="A98" s="10"/>
      <c r="B98" s="179"/>
      <c r="C98" s="180"/>
      <c r="D98" s="181" t="s">
        <v>94</v>
      </c>
      <c r="E98" s="182"/>
      <c r="F98" s="182"/>
      <c r="G98" s="182"/>
      <c r="H98" s="182"/>
      <c r="I98" s="182"/>
      <c r="J98" s="183">
        <f>J163</f>
        <v>0</v>
      </c>
      <c r="K98" s="180"/>
      <c r="L98" s="184"/>
      <c r="S98" s="10"/>
      <c r="T98" s="10"/>
      <c r="U98" s="10"/>
      <c r="V98" s="10"/>
      <c r="W98" s="10"/>
      <c r="X98" s="10"/>
      <c r="Y98" s="10"/>
      <c r="Z98" s="10"/>
      <c r="AA98" s="10"/>
      <c r="AB98" s="10"/>
      <c r="AC98" s="10"/>
      <c r="AD98" s="10"/>
      <c r="AE98" s="10"/>
    </row>
    <row r="99" s="2" customFormat="1" ht="21.84" customHeight="1">
      <c r="A99" s="39"/>
      <c r="B99" s="40"/>
      <c r="C99" s="41"/>
      <c r="D99" s="41"/>
      <c r="E99" s="41"/>
      <c r="F99" s="41"/>
      <c r="G99" s="41"/>
      <c r="H99" s="41"/>
      <c r="I99" s="41"/>
      <c r="J99" s="41"/>
      <c r="K99" s="41"/>
      <c r="L99" s="64"/>
      <c r="S99" s="39"/>
      <c r="T99" s="39"/>
      <c r="U99" s="39"/>
      <c r="V99" s="39"/>
      <c r="W99" s="39"/>
      <c r="X99" s="39"/>
      <c r="Y99" s="39"/>
      <c r="Z99" s="39"/>
      <c r="AA99" s="39"/>
      <c r="AB99" s="39"/>
      <c r="AC99" s="39"/>
      <c r="AD99" s="39"/>
      <c r="AE99" s="39"/>
    </row>
    <row r="100" s="2" customFormat="1" ht="6.96" customHeight="1">
      <c r="A100" s="39"/>
      <c r="B100" s="67"/>
      <c r="C100" s="68"/>
      <c r="D100" s="68"/>
      <c r="E100" s="68"/>
      <c r="F100" s="68"/>
      <c r="G100" s="68"/>
      <c r="H100" s="68"/>
      <c r="I100" s="68"/>
      <c r="J100" s="68"/>
      <c r="K100" s="68"/>
      <c r="L100" s="64"/>
      <c r="S100" s="39"/>
      <c r="T100" s="39"/>
      <c r="U100" s="39"/>
      <c r="V100" s="39"/>
      <c r="W100" s="39"/>
      <c r="X100" s="39"/>
      <c r="Y100" s="39"/>
      <c r="Z100" s="39"/>
      <c r="AA100" s="39"/>
      <c r="AB100" s="39"/>
      <c r="AC100" s="39"/>
      <c r="AD100" s="39"/>
      <c r="AE100" s="39"/>
    </row>
    <row r="104" s="2" customFormat="1" ht="6.96" customHeight="1">
      <c r="A104" s="39"/>
      <c r="B104" s="69"/>
      <c r="C104" s="70"/>
      <c r="D104" s="70"/>
      <c r="E104" s="70"/>
      <c r="F104" s="70"/>
      <c r="G104" s="70"/>
      <c r="H104" s="70"/>
      <c r="I104" s="70"/>
      <c r="J104" s="70"/>
      <c r="K104" s="70"/>
      <c r="L104" s="64"/>
      <c r="S104" s="39"/>
      <c r="T104" s="39"/>
      <c r="U104" s="39"/>
      <c r="V104" s="39"/>
      <c r="W104" s="39"/>
      <c r="X104" s="39"/>
      <c r="Y104" s="39"/>
      <c r="Z104" s="39"/>
      <c r="AA104" s="39"/>
      <c r="AB104" s="39"/>
      <c r="AC104" s="39"/>
      <c r="AD104" s="39"/>
      <c r="AE104" s="39"/>
    </row>
    <row r="105" s="2" customFormat="1" ht="24.96" customHeight="1">
      <c r="A105" s="39"/>
      <c r="B105" s="40"/>
      <c r="C105" s="24" t="s">
        <v>95</v>
      </c>
      <c r="D105" s="41"/>
      <c r="E105" s="41"/>
      <c r="F105" s="41"/>
      <c r="G105" s="41"/>
      <c r="H105" s="41"/>
      <c r="I105" s="41"/>
      <c r="J105" s="41"/>
      <c r="K105" s="41"/>
      <c r="L105" s="64"/>
      <c r="S105" s="39"/>
      <c r="T105" s="39"/>
      <c r="U105" s="39"/>
      <c r="V105" s="39"/>
      <c r="W105" s="39"/>
      <c r="X105" s="39"/>
      <c r="Y105" s="39"/>
      <c r="Z105" s="39"/>
      <c r="AA105" s="39"/>
      <c r="AB105" s="39"/>
      <c r="AC105" s="39"/>
      <c r="AD105" s="39"/>
      <c r="AE105" s="39"/>
    </row>
    <row r="106" s="2" customFormat="1" ht="6.96" customHeight="1">
      <c r="A106" s="39"/>
      <c r="B106" s="40"/>
      <c r="C106" s="41"/>
      <c r="D106" s="41"/>
      <c r="E106" s="41"/>
      <c r="F106" s="41"/>
      <c r="G106" s="41"/>
      <c r="H106" s="41"/>
      <c r="I106" s="41"/>
      <c r="J106" s="41"/>
      <c r="K106" s="41"/>
      <c r="L106" s="64"/>
      <c r="S106" s="39"/>
      <c r="T106" s="39"/>
      <c r="U106" s="39"/>
      <c r="V106" s="39"/>
      <c r="W106" s="39"/>
      <c r="X106" s="39"/>
      <c r="Y106" s="39"/>
      <c r="Z106" s="39"/>
      <c r="AA106" s="39"/>
      <c r="AB106" s="39"/>
      <c r="AC106" s="39"/>
      <c r="AD106" s="39"/>
      <c r="AE106" s="39"/>
    </row>
    <row r="107" s="2" customFormat="1" ht="12" customHeight="1">
      <c r="A107" s="39"/>
      <c r="B107" s="40"/>
      <c r="C107" s="33" t="s">
        <v>16</v>
      </c>
      <c r="D107" s="41"/>
      <c r="E107" s="41"/>
      <c r="F107" s="41"/>
      <c r="G107" s="41"/>
      <c r="H107" s="41"/>
      <c r="I107" s="41"/>
      <c r="J107" s="41"/>
      <c r="K107" s="41"/>
      <c r="L107" s="64"/>
      <c r="S107" s="39"/>
      <c r="T107" s="39"/>
      <c r="U107" s="39"/>
      <c r="V107" s="39"/>
      <c r="W107" s="39"/>
      <c r="X107" s="39"/>
      <c r="Y107" s="39"/>
      <c r="Z107" s="39"/>
      <c r="AA107" s="39"/>
      <c r="AB107" s="39"/>
      <c r="AC107" s="39"/>
      <c r="AD107" s="39"/>
      <c r="AE107" s="39"/>
    </row>
    <row r="108" s="2" customFormat="1" ht="30" customHeight="1">
      <c r="A108" s="39"/>
      <c r="B108" s="40"/>
      <c r="C108" s="41"/>
      <c r="D108" s="41"/>
      <c r="E108" s="77" t="str">
        <f>E7</f>
        <v>Správa železnic, OŘ Brno, SPS - Kounicova 26, Brno - dodávka a montáž žaluzií v administrativní budově</v>
      </c>
      <c r="F108" s="41"/>
      <c r="G108" s="41"/>
      <c r="H108" s="41"/>
      <c r="I108" s="41"/>
      <c r="J108" s="41"/>
      <c r="K108" s="41"/>
      <c r="L108" s="64"/>
      <c r="S108" s="39"/>
      <c r="T108" s="39"/>
      <c r="U108" s="39"/>
      <c r="V108" s="39"/>
      <c r="W108" s="39"/>
      <c r="X108" s="39"/>
      <c r="Y108" s="39"/>
      <c r="Z108" s="39"/>
      <c r="AA108" s="39"/>
      <c r="AB108" s="39"/>
      <c r="AC108" s="39"/>
      <c r="AD108" s="39"/>
      <c r="AE108" s="39"/>
    </row>
    <row r="109" s="2" customFormat="1" ht="6.96" customHeight="1">
      <c r="A109" s="39"/>
      <c r="B109" s="40"/>
      <c r="C109" s="41"/>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12" customHeight="1">
      <c r="A110" s="39"/>
      <c r="B110" s="40"/>
      <c r="C110" s="33" t="s">
        <v>20</v>
      </c>
      <c r="D110" s="41"/>
      <c r="E110" s="41"/>
      <c r="F110" s="28" t="str">
        <f>F10</f>
        <v>Brno</v>
      </c>
      <c r="G110" s="41"/>
      <c r="H110" s="41"/>
      <c r="I110" s="33" t="s">
        <v>22</v>
      </c>
      <c r="J110" s="80" t="str">
        <f>IF(J10="","",J10)</f>
        <v>2. 7. 2021</v>
      </c>
      <c r="K110" s="41"/>
      <c r="L110" s="64"/>
      <c r="S110" s="39"/>
      <c r="T110" s="39"/>
      <c r="U110" s="39"/>
      <c r="V110" s="39"/>
      <c r="W110" s="39"/>
      <c r="X110" s="39"/>
      <c r="Y110" s="39"/>
      <c r="Z110" s="39"/>
      <c r="AA110" s="39"/>
      <c r="AB110" s="39"/>
      <c r="AC110" s="39"/>
      <c r="AD110" s="39"/>
      <c r="AE110" s="39"/>
    </row>
    <row r="111" s="2" customFormat="1" ht="6.96" customHeight="1">
      <c r="A111" s="39"/>
      <c r="B111" s="40"/>
      <c r="C111" s="41"/>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15.15" customHeight="1">
      <c r="A112" s="39"/>
      <c r="B112" s="40"/>
      <c r="C112" s="33" t="s">
        <v>24</v>
      </c>
      <c r="D112" s="41"/>
      <c r="E112" s="41"/>
      <c r="F112" s="28" t="str">
        <f>E13</f>
        <v>Správa železnic, státní organizace</v>
      </c>
      <c r="G112" s="41"/>
      <c r="H112" s="41"/>
      <c r="I112" s="33" t="s">
        <v>32</v>
      </c>
      <c r="J112" s="37" t="str">
        <f>E19</f>
        <v xml:space="preserve"> </v>
      </c>
      <c r="K112" s="41"/>
      <c r="L112" s="64"/>
      <c r="S112" s="39"/>
      <c r="T112" s="39"/>
      <c r="U112" s="39"/>
      <c r="V112" s="39"/>
      <c r="W112" s="39"/>
      <c r="X112" s="39"/>
      <c r="Y112" s="39"/>
      <c r="Z112" s="39"/>
      <c r="AA112" s="39"/>
      <c r="AB112" s="39"/>
      <c r="AC112" s="39"/>
      <c r="AD112" s="39"/>
      <c r="AE112" s="39"/>
    </row>
    <row r="113" s="2" customFormat="1" ht="15.15" customHeight="1">
      <c r="A113" s="39"/>
      <c r="B113" s="40"/>
      <c r="C113" s="33" t="s">
        <v>30</v>
      </c>
      <c r="D113" s="41"/>
      <c r="E113" s="41"/>
      <c r="F113" s="28" t="str">
        <f>IF(E16="","",E16)</f>
        <v>Vyplň údaj</v>
      </c>
      <c r="G113" s="41"/>
      <c r="H113" s="41"/>
      <c r="I113" s="33" t="s">
        <v>35</v>
      </c>
      <c r="J113" s="37" t="str">
        <f>E22</f>
        <v xml:space="preserve"> </v>
      </c>
      <c r="K113" s="41"/>
      <c r="L113" s="64"/>
      <c r="S113" s="39"/>
      <c r="T113" s="39"/>
      <c r="U113" s="39"/>
      <c r="V113" s="39"/>
      <c r="W113" s="39"/>
      <c r="X113" s="39"/>
      <c r="Y113" s="39"/>
      <c r="Z113" s="39"/>
      <c r="AA113" s="39"/>
      <c r="AB113" s="39"/>
      <c r="AC113" s="39"/>
      <c r="AD113" s="39"/>
      <c r="AE113" s="39"/>
    </row>
    <row r="114" s="2" customFormat="1" ht="10.32" customHeight="1">
      <c r="A114" s="39"/>
      <c r="B114" s="40"/>
      <c r="C114" s="41"/>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11" customFormat="1" ht="29.28" customHeight="1">
      <c r="A115" s="185"/>
      <c r="B115" s="186"/>
      <c r="C115" s="187" t="s">
        <v>96</v>
      </c>
      <c r="D115" s="188" t="s">
        <v>62</v>
      </c>
      <c r="E115" s="188" t="s">
        <v>58</v>
      </c>
      <c r="F115" s="188" t="s">
        <v>59</v>
      </c>
      <c r="G115" s="188" t="s">
        <v>97</v>
      </c>
      <c r="H115" s="188" t="s">
        <v>98</v>
      </c>
      <c r="I115" s="188" t="s">
        <v>99</v>
      </c>
      <c r="J115" s="189" t="s">
        <v>88</v>
      </c>
      <c r="K115" s="190" t="s">
        <v>100</v>
      </c>
      <c r="L115" s="191"/>
      <c r="M115" s="101" t="s">
        <v>1</v>
      </c>
      <c r="N115" s="102" t="s">
        <v>41</v>
      </c>
      <c r="O115" s="102" t="s">
        <v>101</v>
      </c>
      <c r="P115" s="102" t="s">
        <v>102</v>
      </c>
      <c r="Q115" s="102" t="s">
        <v>103</v>
      </c>
      <c r="R115" s="102" t="s">
        <v>104</v>
      </c>
      <c r="S115" s="102" t="s">
        <v>105</v>
      </c>
      <c r="T115" s="103" t="s">
        <v>106</v>
      </c>
      <c r="U115" s="185"/>
      <c r="V115" s="185"/>
      <c r="W115" s="185"/>
      <c r="X115" s="185"/>
      <c r="Y115" s="185"/>
      <c r="Z115" s="185"/>
      <c r="AA115" s="185"/>
      <c r="AB115" s="185"/>
      <c r="AC115" s="185"/>
      <c r="AD115" s="185"/>
      <c r="AE115" s="185"/>
    </row>
    <row r="116" s="2" customFormat="1" ht="22.8" customHeight="1">
      <c r="A116" s="39"/>
      <c r="B116" s="40"/>
      <c r="C116" s="108" t="s">
        <v>107</v>
      </c>
      <c r="D116" s="41"/>
      <c r="E116" s="41"/>
      <c r="F116" s="41"/>
      <c r="G116" s="41"/>
      <c r="H116" s="41"/>
      <c r="I116" s="41"/>
      <c r="J116" s="192">
        <f>BK116</f>
        <v>0</v>
      </c>
      <c r="K116" s="41"/>
      <c r="L116" s="45"/>
      <c r="M116" s="104"/>
      <c r="N116" s="193"/>
      <c r="O116" s="105"/>
      <c r="P116" s="194">
        <f>P117+P162</f>
        <v>0</v>
      </c>
      <c r="Q116" s="105"/>
      <c r="R116" s="194">
        <f>R117+R162</f>
        <v>0.97842159999999989</v>
      </c>
      <c r="S116" s="105"/>
      <c r="T116" s="195">
        <f>T117+T162</f>
        <v>0</v>
      </c>
      <c r="U116" s="39"/>
      <c r="V116" s="39"/>
      <c r="W116" s="39"/>
      <c r="X116" s="39"/>
      <c r="Y116" s="39"/>
      <c r="Z116" s="39"/>
      <c r="AA116" s="39"/>
      <c r="AB116" s="39"/>
      <c r="AC116" s="39"/>
      <c r="AD116" s="39"/>
      <c r="AE116" s="39"/>
      <c r="AT116" s="18" t="s">
        <v>76</v>
      </c>
      <c r="AU116" s="18" t="s">
        <v>90</v>
      </c>
      <c r="BK116" s="196">
        <f>BK117+BK162</f>
        <v>0</v>
      </c>
    </row>
    <row r="117" s="12" customFormat="1" ht="25.92" customHeight="1">
      <c r="A117" s="12"/>
      <c r="B117" s="197"/>
      <c r="C117" s="198"/>
      <c r="D117" s="199" t="s">
        <v>76</v>
      </c>
      <c r="E117" s="200" t="s">
        <v>108</v>
      </c>
      <c r="F117" s="200" t="s">
        <v>109</v>
      </c>
      <c r="G117" s="198"/>
      <c r="H117" s="198"/>
      <c r="I117" s="201"/>
      <c r="J117" s="202">
        <f>BK117</f>
        <v>0</v>
      </c>
      <c r="K117" s="198"/>
      <c r="L117" s="203"/>
      <c r="M117" s="204"/>
      <c r="N117" s="205"/>
      <c r="O117" s="205"/>
      <c r="P117" s="206">
        <f>P118</f>
        <v>0</v>
      </c>
      <c r="Q117" s="205"/>
      <c r="R117" s="206">
        <f>R118</f>
        <v>0.97842159999999989</v>
      </c>
      <c r="S117" s="205"/>
      <c r="T117" s="207">
        <f>T118</f>
        <v>0</v>
      </c>
      <c r="U117" s="12"/>
      <c r="V117" s="12"/>
      <c r="W117" s="12"/>
      <c r="X117" s="12"/>
      <c r="Y117" s="12"/>
      <c r="Z117" s="12"/>
      <c r="AA117" s="12"/>
      <c r="AB117" s="12"/>
      <c r="AC117" s="12"/>
      <c r="AD117" s="12"/>
      <c r="AE117" s="12"/>
      <c r="AR117" s="208" t="s">
        <v>84</v>
      </c>
      <c r="AT117" s="209" t="s">
        <v>76</v>
      </c>
      <c r="AU117" s="209" t="s">
        <v>77</v>
      </c>
      <c r="AY117" s="208" t="s">
        <v>110</v>
      </c>
      <c r="BK117" s="210">
        <f>BK118</f>
        <v>0</v>
      </c>
    </row>
    <row r="118" s="12" customFormat="1" ht="22.8" customHeight="1">
      <c r="A118" s="12"/>
      <c r="B118" s="197"/>
      <c r="C118" s="198"/>
      <c r="D118" s="199" t="s">
        <v>76</v>
      </c>
      <c r="E118" s="211" t="s">
        <v>111</v>
      </c>
      <c r="F118" s="211" t="s">
        <v>112</v>
      </c>
      <c r="G118" s="198"/>
      <c r="H118" s="198"/>
      <c r="I118" s="201"/>
      <c r="J118" s="212">
        <f>BK118</f>
        <v>0</v>
      </c>
      <c r="K118" s="198"/>
      <c r="L118" s="203"/>
      <c r="M118" s="204"/>
      <c r="N118" s="205"/>
      <c r="O118" s="205"/>
      <c r="P118" s="206">
        <f>SUM(P119:P161)</f>
        <v>0</v>
      </c>
      <c r="Q118" s="205"/>
      <c r="R118" s="206">
        <f>SUM(R119:R161)</f>
        <v>0.97842159999999989</v>
      </c>
      <c r="S118" s="205"/>
      <c r="T118" s="207">
        <f>SUM(T119:T161)</f>
        <v>0</v>
      </c>
      <c r="U118" s="12"/>
      <c r="V118" s="12"/>
      <c r="W118" s="12"/>
      <c r="X118" s="12"/>
      <c r="Y118" s="12"/>
      <c r="Z118" s="12"/>
      <c r="AA118" s="12"/>
      <c r="AB118" s="12"/>
      <c r="AC118" s="12"/>
      <c r="AD118" s="12"/>
      <c r="AE118" s="12"/>
      <c r="AR118" s="208" t="s">
        <v>84</v>
      </c>
      <c r="AT118" s="209" t="s">
        <v>76</v>
      </c>
      <c r="AU118" s="209" t="s">
        <v>82</v>
      </c>
      <c r="AY118" s="208" t="s">
        <v>110</v>
      </c>
      <c r="BK118" s="210">
        <f>SUM(BK119:BK161)</f>
        <v>0</v>
      </c>
    </row>
    <row r="119" s="2" customFormat="1" ht="21.75" customHeight="1">
      <c r="A119" s="39"/>
      <c r="B119" s="40"/>
      <c r="C119" s="213" t="s">
        <v>82</v>
      </c>
      <c r="D119" s="213" t="s">
        <v>113</v>
      </c>
      <c r="E119" s="214" t="s">
        <v>114</v>
      </c>
      <c r="F119" s="215" t="s">
        <v>115</v>
      </c>
      <c r="G119" s="216" t="s">
        <v>116</v>
      </c>
      <c r="H119" s="217">
        <v>752.63199999999995</v>
      </c>
      <c r="I119" s="218"/>
      <c r="J119" s="219">
        <f>ROUND(I119*H119,2)</f>
        <v>0</v>
      </c>
      <c r="K119" s="220"/>
      <c r="L119" s="45"/>
      <c r="M119" s="221" t="s">
        <v>1</v>
      </c>
      <c r="N119" s="222" t="s">
        <v>42</v>
      </c>
      <c r="O119" s="92"/>
      <c r="P119" s="223">
        <f>O119*H119</f>
        <v>0</v>
      </c>
      <c r="Q119" s="223">
        <v>0</v>
      </c>
      <c r="R119" s="223">
        <f>Q119*H119</f>
        <v>0</v>
      </c>
      <c r="S119" s="223">
        <v>0</v>
      </c>
      <c r="T119" s="224">
        <f>S119*H119</f>
        <v>0</v>
      </c>
      <c r="U119" s="39"/>
      <c r="V119" s="39"/>
      <c r="W119" s="39"/>
      <c r="X119" s="39"/>
      <c r="Y119" s="39"/>
      <c r="Z119" s="39"/>
      <c r="AA119" s="39"/>
      <c r="AB119" s="39"/>
      <c r="AC119" s="39"/>
      <c r="AD119" s="39"/>
      <c r="AE119" s="39"/>
      <c r="AR119" s="225" t="s">
        <v>117</v>
      </c>
      <c r="AT119" s="225" t="s">
        <v>113</v>
      </c>
      <c r="AU119" s="225" t="s">
        <v>84</v>
      </c>
      <c r="AY119" s="18" t="s">
        <v>110</v>
      </c>
      <c r="BE119" s="226">
        <f>IF(N119="základní",J119,0)</f>
        <v>0</v>
      </c>
      <c r="BF119" s="226">
        <f>IF(N119="snížená",J119,0)</f>
        <v>0</v>
      </c>
      <c r="BG119" s="226">
        <f>IF(N119="zákl. přenesená",J119,0)</f>
        <v>0</v>
      </c>
      <c r="BH119" s="226">
        <f>IF(N119="sníž. přenesená",J119,0)</f>
        <v>0</v>
      </c>
      <c r="BI119" s="226">
        <f>IF(N119="nulová",J119,0)</f>
        <v>0</v>
      </c>
      <c r="BJ119" s="18" t="s">
        <v>82</v>
      </c>
      <c r="BK119" s="226">
        <f>ROUND(I119*H119,2)</f>
        <v>0</v>
      </c>
      <c r="BL119" s="18" t="s">
        <v>117</v>
      </c>
      <c r="BM119" s="225" t="s">
        <v>118</v>
      </c>
    </row>
    <row r="120" s="2" customFormat="1">
      <c r="A120" s="39"/>
      <c r="B120" s="40"/>
      <c r="C120" s="41"/>
      <c r="D120" s="227" t="s">
        <v>119</v>
      </c>
      <c r="E120" s="41"/>
      <c r="F120" s="228" t="s">
        <v>120</v>
      </c>
      <c r="G120" s="41"/>
      <c r="H120" s="41"/>
      <c r="I120" s="229"/>
      <c r="J120" s="41"/>
      <c r="K120" s="41"/>
      <c r="L120" s="45"/>
      <c r="M120" s="230"/>
      <c r="N120" s="231"/>
      <c r="O120" s="92"/>
      <c r="P120" s="92"/>
      <c r="Q120" s="92"/>
      <c r="R120" s="92"/>
      <c r="S120" s="92"/>
      <c r="T120" s="93"/>
      <c r="U120" s="39"/>
      <c r="V120" s="39"/>
      <c r="W120" s="39"/>
      <c r="X120" s="39"/>
      <c r="Y120" s="39"/>
      <c r="Z120" s="39"/>
      <c r="AA120" s="39"/>
      <c r="AB120" s="39"/>
      <c r="AC120" s="39"/>
      <c r="AD120" s="39"/>
      <c r="AE120" s="39"/>
      <c r="AT120" s="18" t="s">
        <v>119</v>
      </c>
      <c r="AU120" s="18" t="s">
        <v>84</v>
      </c>
    </row>
    <row r="121" s="13" customFormat="1">
      <c r="A121" s="13"/>
      <c r="B121" s="232"/>
      <c r="C121" s="233"/>
      <c r="D121" s="227" t="s">
        <v>121</v>
      </c>
      <c r="E121" s="234" t="s">
        <v>1</v>
      </c>
      <c r="F121" s="235" t="s">
        <v>122</v>
      </c>
      <c r="G121" s="233"/>
      <c r="H121" s="234" t="s">
        <v>1</v>
      </c>
      <c r="I121" s="236"/>
      <c r="J121" s="233"/>
      <c r="K121" s="233"/>
      <c r="L121" s="237"/>
      <c r="M121" s="238"/>
      <c r="N121" s="239"/>
      <c r="O121" s="239"/>
      <c r="P121" s="239"/>
      <c r="Q121" s="239"/>
      <c r="R121" s="239"/>
      <c r="S121" s="239"/>
      <c r="T121" s="240"/>
      <c r="U121" s="13"/>
      <c r="V121" s="13"/>
      <c r="W121" s="13"/>
      <c r="X121" s="13"/>
      <c r="Y121" s="13"/>
      <c r="Z121" s="13"/>
      <c r="AA121" s="13"/>
      <c r="AB121" s="13"/>
      <c r="AC121" s="13"/>
      <c r="AD121" s="13"/>
      <c r="AE121" s="13"/>
      <c r="AT121" s="241" t="s">
        <v>121</v>
      </c>
      <c r="AU121" s="241" t="s">
        <v>84</v>
      </c>
      <c r="AV121" s="13" t="s">
        <v>82</v>
      </c>
      <c r="AW121" s="13" t="s">
        <v>33</v>
      </c>
      <c r="AX121" s="13" t="s">
        <v>77</v>
      </c>
      <c r="AY121" s="241" t="s">
        <v>110</v>
      </c>
    </row>
    <row r="122" s="13" customFormat="1">
      <c r="A122" s="13"/>
      <c r="B122" s="232"/>
      <c r="C122" s="233"/>
      <c r="D122" s="227" t="s">
        <v>121</v>
      </c>
      <c r="E122" s="234" t="s">
        <v>1</v>
      </c>
      <c r="F122" s="235" t="s">
        <v>123</v>
      </c>
      <c r="G122" s="233"/>
      <c r="H122" s="234" t="s">
        <v>1</v>
      </c>
      <c r="I122" s="236"/>
      <c r="J122" s="233"/>
      <c r="K122" s="233"/>
      <c r="L122" s="237"/>
      <c r="M122" s="238"/>
      <c r="N122" s="239"/>
      <c r="O122" s="239"/>
      <c r="P122" s="239"/>
      <c r="Q122" s="239"/>
      <c r="R122" s="239"/>
      <c r="S122" s="239"/>
      <c r="T122" s="240"/>
      <c r="U122" s="13"/>
      <c r="V122" s="13"/>
      <c r="W122" s="13"/>
      <c r="X122" s="13"/>
      <c r="Y122" s="13"/>
      <c r="Z122" s="13"/>
      <c r="AA122" s="13"/>
      <c r="AB122" s="13"/>
      <c r="AC122" s="13"/>
      <c r="AD122" s="13"/>
      <c r="AE122" s="13"/>
      <c r="AT122" s="241" t="s">
        <v>121</v>
      </c>
      <c r="AU122" s="241" t="s">
        <v>84</v>
      </c>
      <c r="AV122" s="13" t="s">
        <v>82</v>
      </c>
      <c r="AW122" s="13" t="s">
        <v>33</v>
      </c>
      <c r="AX122" s="13" t="s">
        <v>77</v>
      </c>
      <c r="AY122" s="241" t="s">
        <v>110</v>
      </c>
    </row>
    <row r="123" s="14" customFormat="1">
      <c r="A123" s="14"/>
      <c r="B123" s="242"/>
      <c r="C123" s="243"/>
      <c r="D123" s="227" t="s">
        <v>121</v>
      </c>
      <c r="E123" s="244" t="s">
        <v>1</v>
      </c>
      <c r="F123" s="245" t="s">
        <v>124</v>
      </c>
      <c r="G123" s="243"/>
      <c r="H123" s="246">
        <v>26.399999999999999</v>
      </c>
      <c r="I123" s="247"/>
      <c r="J123" s="243"/>
      <c r="K123" s="243"/>
      <c r="L123" s="248"/>
      <c r="M123" s="249"/>
      <c r="N123" s="250"/>
      <c r="O123" s="250"/>
      <c r="P123" s="250"/>
      <c r="Q123" s="250"/>
      <c r="R123" s="250"/>
      <c r="S123" s="250"/>
      <c r="T123" s="251"/>
      <c r="U123" s="14"/>
      <c r="V123" s="14"/>
      <c r="W123" s="14"/>
      <c r="X123" s="14"/>
      <c r="Y123" s="14"/>
      <c r="Z123" s="14"/>
      <c r="AA123" s="14"/>
      <c r="AB123" s="14"/>
      <c r="AC123" s="14"/>
      <c r="AD123" s="14"/>
      <c r="AE123" s="14"/>
      <c r="AT123" s="252" t="s">
        <v>121</v>
      </c>
      <c r="AU123" s="252" t="s">
        <v>84</v>
      </c>
      <c r="AV123" s="14" t="s">
        <v>84</v>
      </c>
      <c r="AW123" s="14" t="s">
        <v>33</v>
      </c>
      <c r="AX123" s="14" t="s">
        <v>77</v>
      </c>
      <c r="AY123" s="252" t="s">
        <v>110</v>
      </c>
    </row>
    <row r="124" s="14" customFormat="1">
      <c r="A124" s="14"/>
      <c r="B124" s="242"/>
      <c r="C124" s="243"/>
      <c r="D124" s="227" t="s">
        <v>121</v>
      </c>
      <c r="E124" s="244" t="s">
        <v>1</v>
      </c>
      <c r="F124" s="245" t="s">
        <v>125</v>
      </c>
      <c r="G124" s="243"/>
      <c r="H124" s="246">
        <v>24</v>
      </c>
      <c r="I124" s="247"/>
      <c r="J124" s="243"/>
      <c r="K124" s="243"/>
      <c r="L124" s="248"/>
      <c r="M124" s="249"/>
      <c r="N124" s="250"/>
      <c r="O124" s="250"/>
      <c r="P124" s="250"/>
      <c r="Q124" s="250"/>
      <c r="R124" s="250"/>
      <c r="S124" s="250"/>
      <c r="T124" s="251"/>
      <c r="U124" s="14"/>
      <c r="V124" s="14"/>
      <c r="W124" s="14"/>
      <c r="X124" s="14"/>
      <c r="Y124" s="14"/>
      <c r="Z124" s="14"/>
      <c r="AA124" s="14"/>
      <c r="AB124" s="14"/>
      <c r="AC124" s="14"/>
      <c r="AD124" s="14"/>
      <c r="AE124" s="14"/>
      <c r="AT124" s="252" t="s">
        <v>121</v>
      </c>
      <c r="AU124" s="252" t="s">
        <v>84</v>
      </c>
      <c r="AV124" s="14" t="s">
        <v>84</v>
      </c>
      <c r="AW124" s="14" t="s">
        <v>33</v>
      </c>
      <c r="AX124" s="14" t="s">
        <v>77</v>
      </c>
      <c r="AY124" s="252" t="s">
        <v>110</v>
      </c>
    </row>
    <row r="125" s="15" customFormat="1">
      <c r="A125" s="15"/>
      <c r="B125" s="253"/>
      <c r="C125" s="254"/>
      <c r="D125" s="227" t="s">
        <v>121</v>
      </c>
      <c r="E125" s="255" t="s">
        <v>1</v>
      </c>
      <c r="F125" s="256" t="s">
        <v>126</v>
      </c>
      <c r="G125" s="254"/>
      <c r="H125" s="257">
        <v>50.399999999999999</v>
      </c>
      <c r="I125" s="258"/>
      <c r="J125" s="254"/>
      <c r="K125" s="254"/>
      <c r="L125" s="259"/>
      <c r="M125" s="260"/>
      <c r="N125" s="261"/>
      <c r="O125" s="261"/>
      <c r="P125" s="261"/>
      <c r="Q125" s="261"/>
      <c r="R125" s="261"/>
      <c r="S125" s="261"/>
      <c r="T125" s="262"/>
      <c r="U125" s="15"/>
      <c r="V125" s="15"/>
      <c r="W125" s="15"/>
      <c r="X125" s="15"/>
      <c r="Y125" s="15"/>
      <c r="Z125" s="15"/>
      <c r="AA125" s="15"/>
      <c r="AB125" s="15"/>
      <c r="AC125" s="15"/>
      <c r="AD125" s="15"/>
      <c r="AE125" s="15"/>
      <c r="AT125" s="263" t="s">
        <v>121</v>
      </c>
      <c r="AU125" s="263" t="s">
        <v>84</v>
      </c>
      <c r="AV125" s="15" t="s">
        <v>127</v>
      </c>
      <c r="AW125" s="15" t="s">
        <v>33</v>
      </c>
      <c r="AX125" s="15" t="s">
        <v>77</v>
      </c>
      <c r="AY125" s="263" t="s">
        <v>110</v>
      </c>
    </row>
    <row r="126" s="13" customFormat="1">
      <c r="A126" s="13"/>
      <c r="B126" s="232"/>
      <c r="C126" s="233"/>
      <c r="D126" s="227" t="s">
        <v>121</v>
      </c>
      <c r="E126" s="234" t="s">
        <v>1</v>
      </c>
      <c r="F126" s="235" t="s">
        <v>128</v>
      </c>
      <c r="G126" s="233"/>
      <c r="H126" s="234" t="s">
        <v>1</v>
      </c>
      <c r="I126" s="236"/>
      <c r="J126" s="233"/>
      <c r="K126" s="233"/>
      <c r="L126" s="237"/>
      <c r="M126" s="238"/>
      <c r="N126" s="239"/>
      <c r="O126" s="239"/>
      <c r="P126" s="239"/>
      <c r="Q126" s="239"/>
      <c r="R126" s="239"/>
      <c r="S126" s="239"/>
      <c r="T126" s="240"/>
      <c r="U126" s="13"/>
      <c r="V126" s="13"/>
      <c r="W126" s="13"/>
      <c r="X126" s="13"/>
      <c r="Y126" s="13"/>
      <c r="Z126" s="13"/>
      <c r="AA126" s="13"/>
      <c r="AB126" s="13"/>
      <c r="AC126" s="13"/>
      <c r="AD126" s="13"/>
      <c r="AE126" s="13"/>
      <c r="AT126" s="241" t="s">
        <v>121</v>
      </c>
      <c r="AU126" s="241" t="s">
        <v>84</v>
      </c>
      <c r="AV126" s="13" t="s">
        <v>82</v>
      </c>
      <c r="AW126" s="13" t="s">
        <v>33</v>
      </c>
      <c r="AX126" s="13" t="s">
        <v>77</v>
      </c>
      <c r="AY126" s="241" t="s">
        <v>110</v>
      </c>
    </row>
    <row r="127" s="14" customFormat="1">
      <c r="A127" s="14"/>
      <c r="B127" s="242"/>
      <c r="C127" s="243"/>
      <c r="D127" s="227" t="s">
        <v>121</v>
      </c>
      <c r="E127" s="244" t="s">
        <v>1</v>
      </c>
      <c r="F127" s="245" t="s">
        <v>129</v>
      </c>
      <c r="G127" s="243"/>
      <c r="H127" s="246">
        <v>74.114999999999995</v>
      </c>
      <c r="I127" s="247"/>
      <c r="J127" s="243"/>
      <c r="K127" s="243"/>
      <c r="L127" s="248"/>
      <c r="M127" s="249"/>
      <c r="N127" s="250"/>
      <c r="O127" s="250"/>
      <c r="P127" s="250"/>
      <c r="Q127" s="250"/>
      <c r="R127" s="250"/>
      <c r="S127" s="250"/>
      <c r="T127" s="251"/>
      <c r="U127" s="14"/>
      <c r="V127" s="14"/>
      <c r="W127" s="14"/>
      <c r="X127" s="14"/>
      <c r="Y127" s="14"/>
      <c r="Z127" s="14"/>
      <c r="AA127" s="14"/>
      <c r="AB127" s="14"/>
      <c r="AC127" s="14"/>
      <c r="AD127" s="14"/>
      <c r="AE127" s="14"/>
      <c r="AT127" s="252" t="s">
        <v>121</v>
      </c>
      <c r="AU127" s="252" t="s">
        <v>84</v>
      </c>
      <c r="AV127" s="14" t="s">
        <v>84</v>
      </c>
      <c r="AW127" s="14" t="s">
        <v>33</v>
      </c>
      <c r="AX127" s="14" t="s">
        <v>77</v>
      </c>
      <c r="AY127" s="252" t="s">
        <v>110</v>
      </c>
    </row>
    <row r="128" s="14" customFormat="1">
      <c r="A128" s="14"/>
      <c r="B128" s="242"/>
      <c r="C128" s="243"/>
      <c r="D128" s="227" t="s">
        <v>121</v>
      </c>
      <c r="E128" s="244" t="s">
        <v>1</v>
      </c>
      <c r="F128" s="245" t="s">
        <v>130</v>
      </c>
      <c r="G128" s="243"/>
      <c r="H128" s="246">
        <v>49.409999999999997</v>
      </c>
      <c r="I128" s="247"/>
      <c r="J128" s="243"/>
      <c r="K128" s="243"/>
      <c r="L128" s="248"/>
      <c r="M128" s="249"/>
      <c r="N128" s="250"/>
      <c r="O128" s="250"/>
      <c r="P128" s="250"/>
      <c r="Q128" s="250"/>
      <c r="R128" s="250"/>
      <c r="S128" s="250"/>
      <c r="T128" s="251"/>
      <c r="U128" s="14"/>
      <c r="V128" s="14"/>
      <c r="W128" s="14"/>
      <c r="X128" s="14"/>
      <c r="Y128" s="14"/>
      <c r="Z128" s="14"/>
      <c r="AA128" s="14"/>
      <c r="AB128" s="14"/>
      <c r="AC128" s="14"/>
      <c r="AD128" s="14"/>
      <c r="AE128" s="14"/>
      <c r="AT128" s="252" t="s">
        <v>121</v>
      </c>
      <c r="AU128" s="252" t="s">
        <v>84</v>
      </c>
      <c r="AV128" s="14" t="s">
        <v>84</v>
      </c>
      <c r="AW128" s="14" t="s">
        <v>33</v>
      </c>
      <c r="AX128" s="14" t="s">
        <v>77</v>
      </c>
      <c r="AY128" s="252" t="s">
        <v>110</v>
      </c>
    </row>
    <row r="129" s="14" customFormat="1">
      <c r="A129" s="14"/>
      <c r="B129" s="242"/>
      <c r="C129" s="243"/>
      <c r="D129" s="227" t="s">
        <v>121</v>
      </c>
      <c r="E129" s="244" t="s">
        <v>1</v>
      </c>
      <c r="F129" s="245" t="s">
        <v>131</v>
      </c>
      <c r="G129" s="243"/>
      <c r="H129" s="246">
        <v>62.640000000000001</v>
      </c>
      <c r="I129" s="247"/>
      <c r="J129" s="243"/>
      <c r="K129" s="243"/>
      <c r="L129" s="248"/>
      <c r="M129" s="249"/>
      <c r="N129" s="250"/>
      <c r="O129" s="250"/>
      <c r="P129" s="250"/>
      <c r="Q129" s="250"/>
      <c r="R129" s="250"/>
      <c r="S129" s="250"/>
      <c r="T129" s="251"/>
      <c r="U129" s="14"/>
      <c r="V129" s="14"/>
      <c r="W129" s="14"/>
      <c r="X129" s="14"/>
      <c r="Y129" s="14"/>
      <c r="Z129" s="14"/>
      <c r="AA129" s="14"/>
      <c r="AB129" s="14"/>
      <c r="AC129" s="14"/>
      <c r="AD129" s="14"/>
      <c r="AE129" s="14"/>
      <c r="AT129" s="252" t="s">
        <v>121</v>
      </c>
      <c r="AU129" s="252" t="s">
        <v>84</v>
      </c>
      <c r="AV129" s="14" t="s">
        <v>84</v>
      </c>
      <c r="AW129" s="14" t="s">
        <v>33</v>
      </c>
      <c r="AX129" s="14" t="s">
        <v>77</v>
      </c>
      <c r="AY129" s="252" t="s">
        <v>110</v>
      </c>
    </row>
    <row r="130" s="14" customFormat="1">
      <c r="A130" s="14"/>
      <c r="B130" s="242"/>
      <c r="C130" s="243"/>
      <c r="D130" s="227" t="s">
        <v>121</v>
      </c>
      <c r="E130" s="244" t="s">
        <v>1</v>
      </c>
      <c r="F130" s="245" t="s">
        <v>132</v>
      </c>
      <c r="G130" s="243"/>
      <c r="H130" s="246">
        <v>41.759999999999998</v>
      </c>
      <c r="I130" s="247"/>
      <c r="J130" s="243"/>
      <c r="K130" s="243"/>
      <c r="L130" s="248"/>
      <c r="M130" s="249"/>
      <c r="N130" s="250"/>
      <c r="O130" s="250"/>
      <c r="P130" s="250"/>
      <c r="Q130" s="250"/>
      <c r="R130" s="250"/>
      <c r="S130" s="250"/>
      <c r="T130" s="251"/>
      <c r="U130" s="14"/>
      <c r="V130" s="14"/>
      <c r="W130" s="14"/>
      <c r="X130" s="14"/>
      <c r="Y130" s="14"/>
      <c r="Z130" s="14"/>
      <c r="AA130" s="14"/>
      <c r="AB130" s="14"/>
      <c r="AC130" s="14"/>
      <c r="AD130" s="14"/>
      <c r="AE130" s="14"/>
      <c r="AT130" s="252" t="s">
        <v>121</v>
      </c>
      <c r="AU130" s="252" t="s">
        <v>84</v>
      </c>
      <c r="AV130" s="14" t="s">
        <v>84</v>
      </c>
      <c r="AW130" s="14" t="s">
        <v>33</v>
      </c>
      <c r="AX130" s="14" t="s">
        <v>77</v>
      </c>
      <c r="AY130" s="252" t="s">
        <v>110</v>
      </c>
    </row>
    <row r="131" s="15" customFormat="1">
      <c r="A131" s="15"/>
      <c r="B131" s="253"/>
      <c r="C131" s="254"/>
      <c r="D131" s="227" t="s">
        <v>121</v>
      </c>
      <c r="E131" s="255" t="s">
        <v>1</v>
      </c>
      <c r="F131" s="256" t="s">
        <v>126</v>
      </c>
      <c r="G131" s="254"/>
      <c r="H131" s="257">
        <v>227.92500000000001</v>
      </c>
      <c r="I131" s="258"/>
      <c r="J131" s="254"/>
      <c r="K131" s="254"/>
      <c r="L131" s="259"/>
      <c r="M131" s="260"/>
      <c r="N131" s="261"/>
      <c r="O131" s="261"/>
      <c r="P131" s="261"/>
      <c r="Q131" s="261"/>
      <c r="R131" s="261"/>
      <c r="S131" s="261"/>
      <c r="T131" s="262"/>
      <c r="U131" s="15"/>
      <c r="V131" s="15"/>
      <c r="W131" s="15"/>
      <c r="X131" s="15"/>
      <c r="Y131" s="15"/>
      <c r="Z131" s="15"/>
      <c r="AA131" s="15"/>
      <c r="AB131" s="15"/>
      <c r="AC131" s="15"/>
      <c r="AD131" s="15"/>
      <c r="AE131" s="15"/>
      <c r="AT131" s="263" t="s">
        <v>121</v>
      </c>
      <c r="AU131" s="263" t="s">
        <v>84</v>
      </c>
      <c r="AV131" s="15" t="s">
        <v>127</v>
      </c>
      <c r="AW131" s="15" t="s">
        <v>33</v>
      </c>
      <c r="AX131" s="15" t="s">
        <v>77</v>
      </c>
      <c r="AY131" s="263" t="s">
        <v>110</v>
      </c>
    </row>
    <row r="132" s="13" customFormat="1">
      <c r="A132" s="13"/>
      <c r="B132" s="232"/>
      <c r="C132" s="233"/>
      <c r="D132" s="227" t="s">
        <v>121</v>
      </c>
      <c r="E132" s="234" t="s">
        <v>1</v>
      </c>
      <c r="F132" s="235" t="s">
        <v>133</v>
      </c>
      <c r="G132" s="233"/>
      <c r="H132" s="234" t="s">
        <v>1</v>
      </c>
      <c r="I132" s="236"/>
      <c r="J132" s="233"/>
      <c r="K132" s="233"/>
      <c r="L132" s="237"/>
      <c r="M132" s="238"/>
      <c r="N132" s="239"/>
      <c r="O132" s="239"/>
      <c r="P132" s="239"/>
      <c r="Q132" s="239"/>
      <c r="R132" s="239"/>
      <c r="S132" s="239"/>
      <c r="T132" s="240"/>
      <c r="U132" s="13"/>
      <c r="V132" s="13"/>
      <c r="W132" s="13"/>
      <c r="X132" s="13"/>
      <c r="Y132" s="13"/>
      <c r="Z132" s="13"/>
      <c r="AA132" s="13"/>
      <c r="AB132" s="13"/>
      <c r="AC132" s="13"/>
      <c r="AD132" s="13"/>
      <c r="AE132" s="13"/>
      <c r="AT132" s="241" t="s">
        <v>121</v>
      </c>
      <c r="AU132" s="241" t="s">
        <v>84</v>
      </c>
      <c r="AV132" s="13" t="s">
        <v>82</v>
      </c>
      <c r="AW132" s="13" t="s">
        <v>33</v>
      </c>
      <c r="AX132" s="13" t="s">
        <v>77</v>
      </c>
      <c r="AY132" s="241" t="s">
        <v>110</v>
      </c>
    </row>
    <row r="133" s="14" customFormat="1">
      <c r="A133" s="14"/>
      <c r="B133" s="242"/>
      <c r="C133" s="243"/>
      <c r="D133" s="227" t="s">
        <v>121</v>
      </c>
      <c r="E133" s="244" t="s">
        <v>1</v>
      </c>
      <c r="F133" s="245" t="s">
        <v>134</v>
      </c>
      <c r="G133" s="243"/>
      <c r="H133" s="246">
        <v>27.719999999999999</v>
      </c>
      <c r="I133" s="247"/>
      <c r="J133" s="243"/>
      <c r="K133" s="243"/>
      <c r="L133" s="248"/>
      <c r="M133" s="249"/>
      <c r="N133" s="250"/>
      <c r="O133" s="250"/>
      <c r="P133" s="250"/>
      <c r="Q133" s="250"/>
      <c r="R133" s="250"/>
      <c r="S133" s="250"/>
      <c r="T133" s="251"/>
      <c r="U133" s="14"/>
      <c r="V133" s="14"/>
      <c r="W133" s="14"/>
      <c r="X133" s="14"/>
      <c r="Y133" s="14"/>
      <c r="Z133" s="14"/>
      <c r="AA133" s="14"/>
      <c r="AB133" s="14"/>
      <c r="AC133" s="14"/>
      <c r="AD133" s="14"/>
      <c r="AE133" s="14"/>
      <c r="AT133" s="252" t="s">
        <v>121</v>
      </c>
      <c r="AU133" s="252" t="s">
        <v>84</v>
      </c>
      <c r="AV133" s="14" t="s">
        <v>84</v>
      </c>
      <c r="AW133" s="14" t="s">
        <v>33</v>
      </c>
      <c r="AX133" s="14" t="s">
        <v>77</v>
      </c>
      <c r="AY133" s="252" t="s">
        <v>110</v>
      </c>
    </row>
    <row r="134" s="14" customFormat="1">
      <c r="A134" s="14"/>
      <c r="B134" s="242"/>
      <c r="C134" s="243"/>
      <c r="D134" s="227" t="s">
        <v>121</v>
      </c>
      <c r="E134" s="244" t="s">
        <v>1</v>
      </c>
      <c r="F134" s="245" t="s">
        <v>135</v>
      </c>
      <c r="G134" s="243"/>
      <c r="H134" s="246">
        <v>24.254999999999999</v>
      </c>
      <c r="I134" s="247"/>
      <c r="J134" s="243"/>
      <c r="K134" s="243"/>
      <c r="L134" s="248"/>
      <c r="M134" s="249"/>
      <c r="N134" s="250"/>
      <c r="O134" s="250"/>
      <c r="P134" s="250"/>
      <c r="Q134" s="250"/>
      <c r="R134" s="250"/>
      <c r="S134" s="250"/>
      <c r="T134" s="251"/>
      <c r="U134" s="14"/>
      <c r="V134" s="14"/>
      <c r="W134" s="14"/>
      <c r="X134" s="14"/>
      <c r="Y134" s="14"/>
      <c r="Z134" s="14"/>
      <c r="AA134" s="14"/>
      <c r="AB134" s="14"/>
      <c r="AC134" s="14"/>
      <c r="AD134" s="14"/>
      <c r="AE134" s="14"/>
      <c r="AT134" s="252" t="s">
        <v>121</v>
      </c>
      <c r="AU134" s="252" t="s">
        <v>84</v>
      </c>
      <c r="AV134" s="14" t="s">
        <v>84</v>
      </c>
      <c r="AW134" s="14" t="s">
        <v>33</v>
      </c>
      <c r="AX134" s="14" t="s">
        <v>77</v>
      </c>
      <c r="AY134" s="252" t="s">
        <v>110</v>
      </c>
    </row>
    <row r="135" s="15" customFormat="1">
      <c r="A135" s="15"/>
      <c r="B135" s="253"/>
      <c r="C135" s="254"/>
      <c r="D135" s="227" t="s">
        <v>121</v>
      </c>
      <c r="E135" s="255" t="s">
        <v>1</v>
      </c>
      <c r="F135" s="256" t="s">
        <v>126</v>
      </c>
      <c r="G135" s="254"/>
      <c r="H135" s="257">
        <v>51.975000000000001</v>
      </c>
      <c r="I135" s="258"/>
      <c r="J135" s="254"/>
      <c r="K135" s="254"/>
      <c r="L135" s="259"/>
      <c r="M135" s="260"/>
      <c r="N135" s="261"/>
      <c r="O135" s="261"/>
      <c r="P135" s="261"/>
      <c r="Q135" s="261"/>
      <c r="R135" s="261"/>
      <c r="S135" s="261"/>
      <c r="T135" s="262"/>
      <c r="U135" s="15"/>
      <c r="V135" s="15"/>
      <c r="W135" s="15"/>
      <c r="X135" s="15"/>
      <c r="Y135" s="15"/>
      <c r="Z135" s="15"/>
      <c r="AA135" s="15"/>
      <c r="AB135" s="15"/>
      <c r="AC135" s="15"/>
      <c r="AD135" s="15"/>
      <c r="AE135" s="15"/>
      <c r="AT135" s="263" t="s">
        <v>121</v>
      </c>
      <c r="AU135" s="263" t="s">
        <v>84</v>
      </c>
      <c r="AV135" s="15" t="s">
        <v>127</v>
      </c>
      <c r="AW135" s="15" t="s">
        <v>33</v>
      </c>
      <c r="AX135" s="15" t="s">
        <v>77</v>
      </c>
      <c r="AY135" s="263" t="s">
        <v>110</v>
      </c>
    </row>
    <row r="136" s="13" customFormat="1">
      <c r="A136" s="13"/>
      <c r="B136" s="232"/>
      <c r="C136" s="233"/>
      <c r="D136" s="227" t="s">
        <v>121</v>
      </c>
      <c r="E136" s="234" t="s">
        <v>1</v>
      </c>
      <c r="F136" s="235" t="s">
        <v>136</v>
      </c>
      <c r="G136" s="233"/>
      <c r="H136" s="234" t="s">
        <v>1</v>
      </c>
      <c r="I136" s="236"/>
      <c r="J136" s="233"/>
      <c r="K136" s="233"/>
      <c r="L136" s="237"/>
      <c r="M136" s="238"/>
      <c r="N136" s="239"/>
      <c r="O136" s="239"/>
      <c r="P136" s="239"/>
      <c r="Q136" s="239"/>
      <c r="R136" s="239"/>
      <c r="S136" s="239"/>
      <c r="T136" s="240"/>
      <c r="U136" s="13"/>
      <c r="V136" s="13"/>
      <c r="W136" s="13"/>
      <c r="X136" s="13"/>
      <c r="Y136" s="13"/>
      <c r="Z136" s="13"/>
      <c r="AA136" s="13"/>
      <c r="AB136" s="13"/>
      <c r="AC136" s="13"/>
      <c r="AD136" s="13"/>
      <c r="AE136" s="13"/>
      <c r="AT136" s="241" t="s">
        <v>121</v>
      </c>
      <c r="AU136" s="241" t="s">
        <v>84</v>
      </c>
      <c r="AV136" s="13" t="s">
        <v>82</v>
      </c>
      <c r="AW136" s="13" t="s">
        <v>33</v>
      </c>
      <c r="AX136" s="13" t="s">
        <v>77</v>
      </c>
      <c r="AY136" s="241" t="s">
        <v>110</v>
      </c>
    </row>
    <row r="137" s="14" customFormat="1">
      <c r="A137" s="14"/>
      <c r="B137" s="242"/>
      <c r="C137" s="243"/>
      <c r="D137" s="227" t="s">
        <v>121</v>
      </c>
      <c r="E137" s="244" t="s">
        <v>1</v>
      </c>
      <c r="F137" s="245" t="s">
        <v>137</v>
      </c>
      <c r="G137" s="243"/>
      <c r="H137" s="246">
        <v>19.305</v>
      </c>
      <c r="I137" s="247"/>
      <c r="J137" s="243"/>
      <c r="K137" s="243"/>
      <c r="L137" s="248"/>
      <c r="M137" s="249"/>
      <c r="N137" s="250"/>
      <c r="O137" s="250"/>
      <c r="P137" s="250"/>
      <c r="Q137" s="250"/>
      <c r="R137" s="250"/>
      <c r="S137" s="250"/>
      <c r="T137" s="251"/>
      <c r="U137" s="14"/>
      <c r="V137" s="14"/>
      <c r="W137" s="14"/>
      <c r="X137" s="14"/>
      <c r="Y137" s="14"/>
      <c r="Z137" s="14"/>
      <c r="AA137" s="14"/>
      <c r="AB137" s="14"/>
      <c r="AC137" s="14"/>
      <c r="AD137" s="14"/>
      <c r="AE137" s="14"/>
      <c r="AT137" s="252" t="s">
        <v>121</v>
      </c>
      <c r="AU137" s="252" t="s">
        <v>84</v>
      </c>
      <c r="AV137" s="14" t="s">
        <v>84</v>
      </c>
      <c r="AW137" s="14" t="s">
        <v>33</v>
      </c>
      <c r="AX137" s="14" t="s">
        <v>77</v>
      </c>
      <c r="AY137" s="252" t="s">
        <v>110</v>
      </c>
    </row>
    <row r="138" s="14" customFormat="1">
      <c r="A138" s="14"/>
      <c r="B138" s="242"/>
      <c r="C138" s="243"/>
      <c r="D138" s="227" t="s">
        <v>121</v>
      </c>
      <c r="E138" s="244" t="s">
        <v>1</v>
      </c>
      <c r="F138" s="245" t="s">
        <v>138</v>
      </c>
      <c r="G138" s="243"/>
      <c r="H138" s="246">
        <v>15.84</v>
      </c>
      <c r="I138" s="247"/>
      <c r="J138" s="243"/>
      <c r="K138" s="243"/>
      <c r="L138" s="248"/>
      <c r="M138" s="249"/>
      <c r="N138" s="250"/>
      <c r="O138" s="250"/>
      <c r="P138" s="250"/>
      <c r="Q138" s="250"/>
      <c r="R138" s="250"/>
      <c r="S138" s="250"/>
      <c r="T138" s="251"/>
      <c r="U138" s="14"/>
      <c r="V138" s="14"/>
      <c r="W138" s="14"/>
      <c r="X138" s="14"/>
      <c r="Y138" s="14"/>
      <c r="Z138" s="14"/>
      <c r="AA138" s="14"/>
      <c r="AB138" s="14"/>
      <c r="AC138" s="14"/>
      <c r="AD138" s="14"/>
      <c r="AE138" s="14"/>
      <c r="AT138" s="252" t="s">
        <v>121</v>
      </c>
      <c r="AU138" s="252" t="s">
        <v>84</v>
      </c>
      <c r="AV138" s="14" t="s">
        <v>84</v>
      </c>
      <c r="AW138" s="14" t="s">
        <v>33</v>
      </c>
      <c r="AX138" s="14" t="s">
        <v>77</v>
      </c>
      <c r="AY138" s="252" t="s">
        <v>110</v>
      </c>
    </row>
    <row r="139" s="15" customFormat="1">
      <c r="A139" s="15"/>
      <c r="B139" s="253"/>
      <c r="C139" s="254"/>
      <c r="D139" s="227" t="s">
        <v>121</v>
      </c>
      <c r="E139" s="255" t="s">
        <v>1</v>
      </c>
      <c r="F139" s="256" t="s">
        <v>126</v>
      </c>
      <c r="G139" s="254"/>
      <c r="H139" s="257">
        <v>35.145000000000003</v>
      </c>
      <c r="I139" s="258"/>
      <c r="J139" s="254"/>
      <c r="K139" s="254"/>
      <c r="L139" s="259"/>
      <c r="M139" s="260"/>
      <c r="N139" s="261"/>
      <c r="O139" s="261"/>
      <c r="P139" s="261"/>
      <c r="Q139" s="261"/>
      <c r="R139" s="261"/>
      <c r="S139" s="261"/>
      <c r="T139" s="262"/>
      <c r="U139" s="15"/>
      <c r="V139" s="15"/>
      <c r="W139" s="15"/>
      <c r="X139" s="15"/>
      <c r="Y139" s="15"/>
      <c r="Z139" s="15"/>
      <c r="AA139" s="15"/>
      <c r="AB139" s="15"/>
      <c r="AC139" s="15"/>
      <c r="AD139" s="15"/>
      <c r="AE139" s="15"/>
      <c r="AT139" s="263" t="s">
        <v>121</v>
      </c>
      <c r="AU139" s="263" t="s">
        <v>84</v>
      </c>
      <c r="AV139" s="15" t="s">
        <v>127</v>
      </c>
      <c r="AW139" s="15" t="s">
        <v>33</v>
      </c>
      <c r="AX139" s="15" t="s">
        <v>77</v>
      </c>
      <c r="AY139" s="263" t="s">
        <v>110</v>
      </c>
    </row>
    <row r="140" s="13" customFormat="1">
      <c r="A140" s="13"/>
      <c r="B140" s="232"/>
      <c r="C140" s="233"/>
      <c r="D140" s="227" t="s">
        <v>121</v>
      </c>
      <c r="E140" s="234" t="s">
        <v>1</v>
      </c>
      <c r="F140" s="235" t="s">
        <v>139</v>
      </c>
      <c r="G140" s="233"/>
      <c r="H140" s="234" t="s">
        <v>1</v>
      </c>
      <c r="I140" s="236"/>
      <c r="J140" s="233"/>
      <c r="K140" s="233"/>
      <c r="L140" s="237"/>
      <c r="M140" s="238"/>
      <c r="N140" s="239"/>
      <c r="O140" s="239"/>
      <c r="P140" s="239"/>
      <c r="Q140" s="239"/>
      <c r="R140" s="239"/>
      <c r="S140" s="239"/>
      <c r="T140" s="240"/>
      <c r="U140" s="13"/>
      <c r="V140" s="13"/>
      <c r="W140" s="13"/>
      <c r="X140" s="13"/>
      <c r="Y140" s="13"/>
      <c r="Z140" s="13"/>
      <c r="AA140" s="13"/>
      <c r="AB140" s="13"/>
      <c r="AC140" s="13"/>
      <c r="AD140" s="13"/>
      <c r="AE140" s="13"/>
      <c r="AT140" s="241" t="s">
        <v>121</v>
      </c>
      <c r="AU140" s="241" t="s">
        <v>84</v>
      </c>
      <c r="AV140" s="13" t="s">
        <v>82</v>
      </c>
      <c r="AW140" s="13" t="s">
        <v>33</v>
      </c>
      <c r="AX140" s="13" t="s">
        <v>77</v>
      </c>
      <c r="AY140" s="241" t="s">
        <v>110</v>
      </c>
    </row>
    <row r="141" s="14" customFormat="1">
      <c r="A141" s="14"/>
      <c r="B141" s="242"/>
      <c r="C141" s="243"/>
      <c r="D141" s="227" t="s">
        <v>121</v>
      </c>
      <c r="E141" s="244" t="s">
        <v>1</v>
      </c>
      <c r="F141" s="245" t="s">
        <v>140</v>
      </c>
      <c r="G141" s="243"/>
      <c r="H141" s="246">
        <v>58.32</v>
      </c>
      <c r="I141" s="247"/>
      <c r="J141" s="243"/>
      <c r="K141" s="243"/>
      <c r="L141" s="248"/>
      <c r="M141" s="249"/>
      <c r="N141" s="250"/>
      <c r="O141" s="250"/>
      <c r="P141" s="250"/>
      <c r="Q141" s="250"/>
      <c r="R141" s="250"/>
      <c r="S141" s="250"/>
      <c r="T141" s="251"/>
      <c r="U141" s="14"/>
      <c r="V141" s="14"/>
      <c r="W141" s="14"/>
      <c r="X141" s="14"/>
      <c r="Y141" s="14"/>
      <c r="Z141" s="14"/>
      <c r="AA141" s="14"/>
      <c r="AB141" s="14"/>
      <c r="AC141" s="14"/>
      <c r="AD141" s="14"/>
      <c r="AE141" s="14"/>
      <c r="AT141" s="252" t="s">
        <v>121</v>
      </c>
      <c r="AU141" s="252" t="s">
        <v>84</v>
      </c>
      <c r="AV141" s="14" t="s">
        <v>84</v>
      </c>
      <c r="AW141" s="14" t="s">
        <v>33</v>
      </c>
      <c r="AX141" s="14" t="s">
        <v>77</v>
      </c>
      <c r="AY141" s="252" t="s">
        <v>110</v>
      </c>
    </row>
    <row r="142" s="14" customFormat="1">
      <c r="A142" s="14"/>
      <c r="B142" s="242"/>
      <c r="C142" s="243"/>
      <c r="D142" s="227" t="s">
        <v>121</v>
      </c>
      <c r="E142" s="244" t="s">
        <v>1</v>
      </c>
      <c r="F142" s="245" t="s">
        <v>141</v>
      </c>
      <c r="G142" s="243"/>
      <c r="H142" s="246">
        <v>38.880000000000003</v>
      </c>
      <c r="I142" s="247"/>
      <c r="J142" s="243"/>
      <c r="K142" s="243"/>
      <c r="L142" s="248"/>
      <c r="M142" s="249"/>
      <c r="N142" s="250"/>
      <c r="O142" s="250"/>
      <c r="P142" s="250"/>
      <c r="Q142" s="250"/>
      <c r="R142" s="250"/>
      <c r="S142" s="250"/>
      <c r="T142" s="251"/>
      <c r="U142" s="14"/>
      <c r="V142" s="14"/>
      <c r="W142" s="14"/>
      <c r="X142" s="14"/>
      <c r="Y142" s="14"/>
      <c r="Z142" s="14"/>
      <c r="AA142" s="14"/>
      <c r="AB142" s="14"/>
      <c r="AC142" s="14"/>
      <c r="AD142" s="14"/>
      <c r="AE142" s="14"/>
      <c r="AT142" s="252" t="s">
        <v>121</v>
      </c>
      <c r="AU142" s="252" t="s">
        <v>84</v>
      </c>
      <c r="AV142" s="14" t="s">
        <v>84</v>
      </c>
      <c r="AW142" s="14" t="s">
        <v>33</v>
      </c>
      <c r="AX142" s="14" t="s">
        <v>77</v>
      </c>
      <c r="AY142" s="252" t="s">
        <v>110</v>
      </c>
    </row>
    <row r="143" s="14" customFormat="1">
      <c r="A143" s="14"/>
      <c r="B143" s="242"/>
      <c r="C143" s="243"/>
      <c r="D143" s="227" t="s">
        <v>121</v>
      </c>
      <c r="E143" s="244" t="s">
        <v>1</v>
      </c>
      <c r="F143" s="245" t="s">
        <v>142</v>
      </c>
      <c r="G143" s="243"/>
      <c r="H143" s="246">
        <v>51.030000000000001</v>
      </c>
      <c r="I143" s="247"/>
      <c r="J143" s="243"/>
      <c r="K143" s="243"/>
      <c r="L143" s="248"/>
      <c r="M143" s="249"/>
      <c r="N143" s="250"/>
      <c r="O143" s="250"/>
      <c r="P143" s="250"/>
      <c r="Q143" s="250"/>
      <c r="R143" s="250"/>
      <c r="S143" s="250"/>
      <c r="T143" s="251"/>
      <c r="U143" s="14"/>
      <c r="V143" s="14"/>
      <c r="W143" s="14"/>
      <c r="X143" s="14"/>
      <c r="Y143" s="14"/>
      <c r="Z143" s="14"/>
      <c r="AA143" s="14"/>
      <c r="AB143" s="14"/>
      <c r="AC143" s="14"/>
      <c r="AD143" s="14"/>
      <c r="AE143" s="14"/>
      <c r="AT143" s="252" t="s">
        <v>121</v>
      </c>
      <c r="AU143" s="252" t="s">
        <v>84</v>
      </c>
      <c r="AV143" s="14" t="s">
        <v>84</v>
      </c>
      <c r="AW143" s="14" t="s">
        <v>33</v>
      </c>
      <c r="AX143" s="14" t="s">
        <v>77</v>
      </c>
      <c r="AY143" s="252" t="s">
        <v>110</v>
      </c>
    </row>
    <row r="144" s="14" customFormat="1">
      <c r="A144" s="14"/>
      <c r="B144" s="242"/>
      <c r="C144" s="243"/>
      <c r="D144" s="227" t="s">
        <v>121</v>
      </c>
      <c r="E144" s="244" t="s">
        <v>1</v>
      </c>
      <c r="F144" s="245" t="s">
        <v>143</v>
      </c>
      <c r="G144" s="243"/>
      <c r="H144" s="246">
        <v>34.020000000000003</v>
      </c>
      <c r="I144" s="247"/>
      <c r="J144" s="243"/>
      <c r="K144" s="243"/>
      <c r="L144" s="248"/>
      <c r="M144" s="249"/>
      <c r="N144" s="250"/>
      <c r="O144" s="250"/>
      <c r="P144" s="250"/>
      <c r="Q144" s="250"/>
      <c r="R144" s="250"/>
      <c r="S144" s="250"/>
      <c r="T144" s="251"/>
      <c r="U144" s="14"/>
      <c r="V144" s="14"/>
      <c r="W144" s="14"/>
      <c r="X144" s="14"/>
      <c r="Y144" s="14"/>
      <c r="Z144" s="14"/>
      <c r="AA144" s="14"/>
      <c r="AB144" s="14"/>
      <c r="AC144" s="14"/>
      <c r="AD144" s="14"/>
      <c r="AE144" s="14"/>
      <c r="AT144" s="252" t="s">
        <v>121</v>
      </c>
      <c r="AU144" s="252" t="s">
        <v>84</v>
      </c>
      <c r="AV144" s="14" t="s">
        <v>84</v>
      </c>
      <c r="AW144" s="14" t="s">
        <v>33</v>
      </c>
      <c r="AX144" s="14" t="s">
        <v>77</v>
      </c>
      <c r="AY144" s="252" t="s">
        <v>110</v>
      </c>
    </row>
    <row r="145" s="15" customFormat="1">
      <c r="A145" s="15"/>
      <c r="B145" s="253"/>
      <c r="C145" s="254"/>
      <c r="D145" s="227" t="s">
        <v>121</v>
      </c>
      <c r="E145" s="255" t="s">
        <v>1</v>
      </c>
      <c r="F145" s="256" t="s">
        <v>126</v>
      </c>
      <c r="G145" s="254"/>
      <c r="H145" s="257">
        <v>182.25</v>
      </c>
      <c r="I145" s="258"/>
      <c r="J145" s="254"/>
      <c r="K145" s="254"/>
      <c r="L145" s="259"/>
      <c r="M145" s="260"/>
      <c r="N145" s="261"/>
      <c r="O145" s="261"/>
      <c r="P145" s="261"/>
      <c r="Q145" s="261"/>
      <c r="R145" s="261"/>
      <c r="S145" s="261"/>
      <c r="T145" s="262"/>
      <c r="U145" s="15"/>
      <c r="V145" s="15"/>
      <c r="W145" s="15"/>
      <c r="X145" s="15"/>
      <c r="Y145" s="15"/>
      <c r="Z145" s="15"/>
      <c r="AA145" s="15"/>
      <c r="AB145" s="15"/>
      <c r="AC145" s="15"/>
      <c r="AD145" s="15"/>
      <c r="AE145" s="15"/>
      <c r="AT145" s="263" t="s">
        <v>121</v>
      </c>
      <c r="AU145" s="263" t="s">
        <v>84</v>
      </c>
      <c r="AV145" s="15" t="s">
        <v>127</v>
      </c>
      <c r="AW145" s="15" t="s">
        <v>33</v>
      </c>
      <c r="AX145" s="15" t="s">
        <v>77</v>
      </c>
      <c r="AY145" s="263" t="s">
        <v>110</v>
      </c>
    </row>
    <row r="146" s="13" customFormat="1">
      <c r="A146" s="13"/>
      <c r="B146" s="232"/>
      <c r="C146" s="233"/>
      <c r="D146" s="227" t="s">
        <v>121</v>
      </c>
      <c r="E146" s="234" t="s">
        <v>1</v>
      </c>
      <c r="F146" s="235" t="s">
        <v>144</v>
      </c>
      <c r="G146" s="233"/>
      <c r="H146" s="234" t="s">
        <v>1</v>
      </c>
      <c r="I146" s="236"/>
      <c r="J146" s="233"/>
      <c r="K146" s="233"/>
      <c r="L146" s="237"/>
      <c r="M146" s="238"/>
      <c r="N146" s="239"/>
      <c r="O146" s="239"/>
      <c r="P146" s="239"/>
      <c r="Q146" s="239"/>
      <c r="R146" s="239"/>
      <c r="S146" s="239"/>
      <c r="T146" s="240"/>
      <c r="U146" s="13"/>
      <c r="V146" s="13"/>
      <c r="W146" s="13"/>
      <c r="X146" s="13"/>
      <c r="Y146" s="13"/>
      <c r="Z146" s="13"/>
      <c r="AA146" s="13"/>
      <c r="AB146" s="13"/>
      <c r="AC146" s="13"/>
      <c r="AD146" s="13"/>
      <c r="AE146" s="13"/>
      <c r="AT146" s="241" t="s">
        <v>121</v>
      </c>
      <c r="AU146" s="241" t="s">
        <v>84</v>
      </c>
      <c r="AV146" s="13" t="s">
        <v>82</v>
      </c>
      <c r="AW146" s="13" t="s">
        <v>33</v>
      </c>
      <c r="AX146" s="13" t="s">
        <v>77</v>
      </c>
      <c r="AY146" s="241" t="s">
        <v>110</v>
      </c>
    </row>
    <row r="147" s="14" customFormat="1">
      <c r="A147" s="14"/>
      <c r="B147" s="242"/>
      <c r="C147" s="243"/>
      <c r="D147" s="227" t="s">
        <v>121</v>
      </c>
      <c r="E147" s="244" t="s">
        <v>1</v>
      </c>
      <c r="F147" s="245" t="s">
        <v>145</v>
      </c>
      <c r="G147" s="243"/>
      <c r="H147" s="246">
        <v>24.821999999999999</v>
      </c>
      <c r="I147" s="247"/>
      <c r="J147" s="243"/>
      <c r="K147" s="243"/>
      <c r="L147" s="248"/>
      <c r="M147" s="249"/>
      <c r="N147" s="250"/>
      <c r="O147" s="250"/>
      <c r="P147" s="250"/>
      <c r="Q147" s="250"/>
      <c r="R147" s="250"/>
      <c r="S147" s="250"/>
      <c r="T147" s="251"/>
      <c r="U147" s="14"/>
      <c r="V147" s="14"/>
      <c r="W147" s="14"/>
      <c r="X147" s="14"/>
      <c r="Y147" s="14"/>
      <c r="Z147" s="14"/>
      <c r="AA147" s="14"/>
      <c r="AB147" s="14"/>
      <c r="AC147" s="14"/>
      <c r="AD147" s="14"/>
      <c r="AE147" s="14"/>
      <c r="AT147" s="252" t="s">
        <v>121</v>
      </c>
      <c r="AU147" s="252" t="s">
        <v>84</v>
      </c>
      <c r="AV147" s="14" t="s">
        <v>84</v>
      </c>
      <c r="AW147" s="14" t="s">
        <v>33</v>
      </c>
      <c r="AX147" s="14" t="s">
        <v>77</v>
      </c>
      <c r="AY147" s="252" t="s">
        <v>110</v>
      </c>
    </row>
    <row r="148" s="14" customFormat="1">
      <c r="A148" s="14"/>
      <c r="B148" s="242"/>
      <c r="C148" s="243"/>
      <c r="D148" s="227" t="s">
        <v>121</v>
      </c>
      <c r="E148" s="244" t="s">
        <v>1</v>
      </c>
      <c r="F148" s="245" t="s">
        <v>146</v>
      </c>
      <c r="G148" s="243"/>
      <c r="H148" s="246">
        <v>21.631</v>
      </c>
      <c r="I148" s="247"/>
      <c r="J148" s="243"/>
      <c r="K148" s="243"/>
      <c r="L148" s="248"/>
      <c r="M148" s="249"/>
      <c r="N148" s="250"/>
      <c r="O148" s="250"/>
      <c r="P148" s="250"/>
      <c r="Q148" s="250"/>
      <c r="R148" s="250"/>
      <c r="S148" s="250"/>
      <c r="T148" s="251"/>
      <c r="U148" s="14"/>
      <c r="V148" s="14"/>
      <c r="W148" s="14"/>
      <c r="X148" s="14"/>
      <c r="Y148" s="14"/>
      <c r="Z148" s="14"/>
      <c r="AA148" s="14"/>
      <c r="AB148" s="14"/>
      <c r="AC148" s="14"/>
      <c r="AD148" s="14"/>
      <c r="AE148" s="14"/>
      <c r="AT148" s="252" t="s">
        <v>121</v>
      </c>
      <c r="AU148" s="252" t="s">
        <v>84</v>
      </c>
      <c r="AV148" s="14" t="s">
        <v>84</v>
      </c>
      <c r="AW148" s="14" t="s">
        <v>33</v>
      </c>
      <c r="AX148" s="14" t="s">
        <v>77</v>
      </c>
      <c r="AY148" s="252" t="s">
        <v>110</v>
      </c>
    </row>
    <row r="149" s="14" customFormat="1">
      <c r="A149" s="14"/>
      <c r="B149" s="242"/>
      <c r="C149" s="243"/>
      <c r="D149" s="227" t="s">
        <v>121</v>
      </c>
      <c r="E149" s="244" t="s">
        <v>1</v>
      </c>
      <c r="F149" s="245" t="s">
        <v>147</v>
      </c>
      <c r="G149" s="243"/>
      <c r="H149" s="246">
        <v>15.484</v>
      </c>
      <c r="I149" s="247"/>
      <c r="J149" s="243"/>
      <c r="K149" s="243"/>
      <c r="L149" s="248"/>
      <c r="M149" s="249"/>
      <c r="N149" s="250"/>
      <c r="O149" s="250"/>
      <c r="P149" s="250"/>
      <c r="Q149" s="250"/>
      <c r="R149" s="250"/>
      <c r="S149" s="250"/>
      <c r="T149" s="251"/>
      <c r="U149" s="14"/>
      <c r="V149" s="14"/>
      <c r="W149" s="14"/>
      <c r="X149" s="14"/>
      <c r="Y149" s="14"/>
      <c r="Z149" s="14"/>
      <c r="AA149" s="14"/>
      <c r="AB149" s="14"/>
      <c r="AC149" s="14"/>
      <c r="AD149" s="14"/>
      <c r="AE149" s="14"/>
      <c r="AT149" s="252" t="s">
        <v>121</v>
      </c>
      <c r="AU149" s="252" t="s">
        <v>84</v>
      </c>
      <c r="AV149" s="14" t="s">
        <v>84</v>
      </c>
      <c r="AW149" s="14" t="s">
        <v>33</v>
      </c>
      <c r="AX149" s="14" t="s">
        <v>77</v>
      </c>
      <c r="AY149" s="252" t="s">
        <v>110</v>
      </c>
    </row>
    <row r="150" s="15" customFormat="1">
      <c r="A150" s="15"/>
      <c r="B150" s="253"/>
      <c r="C150" s="254"/>
      <c r="D150" s="227" t="s">
        <v>121</v>
      </c>
      <c r="E150" s="255" t="s">
        <v>1</v>
      </c>
      <c r="F150" s="256" t="s">
        <v>126</v>
      </c>
      <c r="G150" s="254"/>
      <c r="H150" s="257">
        <v>61.936999999999998</v>
      </c>
      <c r="I150" s="258"/>
      <c r="J150" s="254"/>
      <c r="K150" s="254"/>
      <c r="L150" s="259"/>
      <c r="M150" s="260"/>
      <c r="N150" s="261"/>
      <c r="O150" s="261"/>
      <c r="P150" s="261"/>
      <c r="Q150" s="261"/>
      <c r="R150" s="261"/>
      <c r="S150" s="261"/>
      <c r="T150" s="262"/>
      <c r="U150" s="15"/>
      <c r="V150" s="15"/>
      <c r="W150" s="15"/>
      <c r="X150" s="15"/>
      <c r="Y150" s="15"/>
      <c r="Z150" s="15"/>
      <c r="AA150" s="15"/>
      <c r="AB150" s="15"/>
      <c r="AC150" s="15"/>
      <c r="AD150" s="15"/>
      <c r="AE150" s="15"/>
      <c r="AT150" s="263" t="s">
        <v>121</v>
      </c>
      <c r="AU150" s="263" t="s">
        <v>84</v>
      </c>
      <c r="AV150" s="15" t="s">
        <v>127</v>
      </c>
      <c r="AW150" s="15" t="s">
        <v>33</v>
      </c>
      <c r="AX150" s="15" t="s">
        <v>77</v>
      </c>
      <c r="AY150" s="263" t="s">
        <v>110</v>
      </c>
    </row>
    <row r="151" s="13" customFormat="1">
      <c r="A151" s="13"/>
      <c r="B151" s="232"/>
      <c r="C151" s="233"/>
      <c r="D151" s="227" t="s">
        <v>121</v>
      </c>
      <c r="E151" s="234" t="s">
        <v>1</v>
      </c>
      <c r="F151" s="235" t="s">
        <v>148</v>
      </c>
      <c r="G151" s="233"/>
      <c r="H151" s="234" t="s">
        <v>1</v>
      </c>
      <c r="I151" s="236"/>
      <c r="J151" s="233"/>
      <c r="K151" s="233"/>
      <c r="L151" s="237"/>
      <c r="M151" s="238"/>
      <c r="N151" s="239"/>
      <c r="O151" s="239"/>
      <c r="P151" s="239"/>
      <c r="Q151" s="239"/>
      <c r="R151" s="239"/>
      <c r="S151" s="239"/>
      <c r="T151" s="240"/>
      <c r="U151" s="13"/>
      <c r="V151" s="13"/>
      <c r="W151" s="13"/>
      <c r="X151" s="13"/>
      <c r="Y151" s="13"/>
      <c r="Z151" s="13"/>
      <c r="AA151" s="13"/>
      <c r="AB151" s="13"/>
      <c r="AC151" s="13"/>
      <c r="AD151" s="13"/>
      <c r="AE151" s="13"/>
      <c r="AT151" s="241" t="s">
        <v>121</v>
      </c>
      <c r="AU151" s="241" t="s">
        <v>84</v>
      </c>
      <c r="AV151" s="13" t="s">
        <v>82</v>
      </c>
      <c r="AW151" s="13" t="s">
        <v>33</v>
      </c>
      <c r="AX151" s="13" t="s">
        <v>77</v>
      </c>
      <c r="AY151" s="241" t="s">
        <v>110</v>
      </c>
    </row>
    <row r="152" s="14" customFormat="1">
      <c r="A152" s="14"/>
      <c r="B152" s="242"/>
      <c r="C152" s="243"/>
      <c r="D152" s="227" t="s">
        <v>121</v>
      </c>
      <c r="E152" s="244" t="s">
        <v>1</v>
      </c>
      <c r="F152" s="245" t="s">
        <v>149</v>
      </c>
      <c r="G152" s="243"/>
      <c r="H152" s="246">
        <v>118.8</v>
      </c>
      <c r="I152" s="247"/>
      <c r="J152" s="243"/>
      <c r="K152" s="243"/>
      <c r="L152" s="248"/>
      <c r="M152" s="249"/>
      <c r="N152" s="250"/>
      <c r="O152" s="250"/>
      <c r="P152" s="250"/>
      <c r="Q152" s="250"/>
      <c r="R152" s="250"/>
      <c r="S152" s="250"/>
      <c r="T152" s="251"/>
      <c r="U152" s="14"/>
      <c r="V152" s="14"/>
      <c r="W152" s="14"/>
      <c r="X152" s="14"/>
      <c r="Y152" s="14"/>
      <c r="Z152" s="14"/>
      <c r="AA152" s="14"/>
      <c r="AB152" s="14"/>
      <c r="AC152" s="14"/>
      <c r="AD152" s="14"/>
      <c r="AE152" s="14"/>
      <c r="AT152" s="252" t="s">
        <v>121</v>
      </c>
      <c r="AU152" s="252" t="s">
        <v>84</v>
      </c>
      <c r="AV152" s="14" t="s">
        <v>84</v>
      </c>
      <c r="AW152" s="14" t="s">
        <v>33</v>
      </c>
      <c r="AX152" s="14" t="s">
        <v>77</v>
      </c>
      <c r="AY152" s="252" t="s">
        <v>110</v>
      </c>
    </row>
    <row r="153" s="15" customFormat="1">
      <c r="A153" s="15"/>
      <c r="B153" s="253"/>
      <c r="C153" s="254"/>
      <c r="D153" s="227" t="s">
        <v>121</v>
      </c>
      <c r="E153" s="255" t="s">
        <v>1</v>
      </c>
      <c r="F153" s="256" t="s">
        <v>126</v>
      </c>
      <c r="G153" s="254"/>
      <c r="H153" s="257">
        <v>118.8</v>
      </c>
      <c r="I153" s="258"/>
      <c r="J153" s="254"/>
      <c r="K153" s="254"/>
      <c r="L153" s="259"/>
      <c r="M153" s="260"/>
      <c r="N153" s="261"/>
      <c r="O153" s="261"/>
      <c r="P153" s="261"/>
      <c r="Q153" s="261"/>
      <c r="R153" s="261"/>
      <c r="S153" s="261"/>
      <c r="T153" s="262"/>
      <c r="U153" s="15"/>
      <c r="V153" s="15"/>
      <c r="W153" s="15"/>
      <c r="X153" s="15"/>
      <c r="Y153" s="15"/>
      <c r="Z153" s="15"/>
      <c r="AA153" s="15"/>
      <c r="AB153" s="15"/>
      <c r="AC153" s="15"/>
      <c r="AD153" s="15"/>
      <c r="AE153" s="15"/>
      <c r="AT153" s="263" t="s">
        <v>121</v>
      </c>
      <c r="AU153" s="263" t="s">
        <v>84</v>
      </c>
      <c r="AV153" s="15" t="s">
        <v>127</v>
      </c>
      <c r="AW153" s="15" t="s">
        <v>33</v>
      </c>
      <c r="AX153" s="15" t="s">
        <v>77</v>
      </c>
      <c r="AY153" s="263" t="s">
        <v>110</v>
      </c>
    </row>
    <row r="154" s="13" customFormat="1">
      <c r="A154" s="13"/>
      <c r="B154" s="232"/>
      <c r="C154" s="233"/>
      <c r="D154" s="227" t="s">
        <v>121</v>
      </c>
      <c r="E154" s="234" t="s">
        <v>1</v>
      </c>
      <c r="F154" s="235" t="s">
        <v>150</v>
      </c>
      <c r="G154" s="233"/>
      <c r="H154" s="234" t="s">
        <v>1</v>
      </c>
      <c r="I154" s="236"/>
      <c r="J154" s="233"/>
      <c r="K154" s="233"/>
      <c r="L154" s="237"/>
      <c r="M154" s="238"/>
      <c r="N154" s="239"/>
      <c r="O154" s="239"/>
      <c r="P154" s="239"/>
      <c r="Q154" s="239"/>
      <c r="R154" s="239"/>
      <c r="S154" s="239"/>
      <c r="T154" s="240"/>
      <c r="U154" s="13"/>
      <c r="V154" s="13"/>
      <c r="W154" s="13"/>
      <c r="X154" s="13"/>
      <c r="Y154" s="13"/>
      <c r="Z154" s="13"/>
      <c r="AA154" s="13"/>
      <c r="AB154" s="13"/>
      <c r="AC154" s="13"/>
      <c r="AD154" s="13"/>
      <c r="AE154" s="13"/>
      <c r="AT154" s="241" t="s">
        <v>121</v>
      </c>
      <c r="AU154" s="241" t="s">
        <v>84</v>
      </c>
      <c r="AV154" s="13" t="s">
        <v>82</v>
      </c>
      <c r="AW154" s="13" t="s">
        <v>33</v>
      </c>
      <c r="AX154" s="13" t="s">
        <v>77</v>
      </c>
      <c r="AY154" s="241" t="s">
        <v>110</v>
      </c>
    </row>
    <row r="155" s="14" customFormat="1">
      <c r="A155" s="14"/>
      <c r="B155" s="242"/>
      <c r="C155" s="243"/>
      <c r="D155" s="227" t="s">
        <v>121</v>
      </c>
      <c r="E155" s="244" t="s">
        <v>1</v>
      </c>
      <c r="F155" s="245" t="s">
        <v>151</v>
      </c>
      <c r="G155" s="243"/>
      <c r="H155" s="246">
        <v>24.199999999999999</v>
      </c>
      <c r="I155" s="247"/>
      <c r="J155" s="243"/>
      <c r="K155" s="243"/>
      <c r="L155" s="248"/>
      <c r="M155" s="249"/>
      <c r="N155" s="250"/>
      <c r="O155" s="250"/>
      <c r="P155" s="250"/>
      <c r="Q155" s="250"/>
      <c r="R155" s="250"/>
      <c r="S155" s="250"/>
      <c r="T155" s="251"/>
      <c r="U155" s="14"/>
      <c r="V155" s="14"/>
      <c r="W155" s="14"/>
      <c r="X155" s="14"/>
      <c r="Y155" s="14"/>
      <c r="Z155" s="14"/>
      <c r="AA155" s="14"/>
      <c r="AB155" s="14"/>
      <c r="AC155" s="14"/>
      <c r="AD155" s="14"/>
      <c r="AE155" s="14"/>
      <c r="AT155" s="252" t="s">
        <v>121</v>
      </c>
      <c r="AU155" s="252" t="s">
        <v>84</v>
      </c>
      <c r="AV155" s="14" t="s">
        <v>84</v>
      </c>
      <c r="AW155" s="14" t="s">
        <v>33</v>
      </c>
      <c r="AX155" s="14" t="s">
        <v>77</v>
      </c>
      <c r="AY155" s="252" t="s">
        <v>110</v>
      </c>
    </row>
    <row r="156" s="15" customFormat="1">
      <c r="A156" s="15"/>
      <c r="B156" s="253"/>
      <c r="C156" s="254"/>
      <c r="D156" s="227" t="s">
        <v>121</v>
      </c>
      <c r="E156" s="255" t="s">
        <v>1</v>
      </c>
      <c r="F156" s="256" t="s">
        <v>126</v>
      </c>
      <c r="G156" s="254"/>
      <c r="H156" s="257">
        <v>24.199999999999999</v>
      </c>
      <c r="I156" s="258"/>
      <c r="J156" s="254"/>
      <c r="K156" s="254"/>
      <c r="L156" s="259"/>
      <c r="M156" s="260"/>
      <c r="N156" s="261"/>
      <c r="O156" s="261"/>
      <c r="P156" s="261"/>
      <c r="Q156" s="261"/>
      <c r="R156" s="261"/>
      <c r="S156" s="261"/>
      <c r="T156" s="262"/>
      <c r="U156" s="15"/>
      <c r="V156" s="15"/>
      <c r="W156" s="15"/>
      <c r="X156" s="15"/>
      <c r="Y156" s="15"/>
      <c r="Z156" s="15"/>
      <c r="AA156" s="15"/>
      <c r="AB156" s="15"/>
      <c r="AC156" s="15"/>
      <c r="AD156" s="15"/>
      <c r="AE156" s="15"/>
      <c r="AT156" s="263" t="s">
        <v>121</v>
      </c>
      <c r="AU156" s="263" t="s">
        <v>84</v>
      </c>
      <c r="AV156" s="15" t="s">
        <v>127</v>
      </c>
      <c r="AW156" s="15" t="s">
        <v>33</v>
      </c>
      <c r="AX156" s="15" t="s">
        <v>77</v>
      </c>
      <c r="AY156" s="263" t="s">
        <v>110</v>
      </c>
    </row>
    <row r="157" s="16" customFormat="1">
      <c r="A157" s="16"/>
      <c r="B157" s="264"/>
      <c r="C157" s="265"/>
      <c r="D157" s="227" t="s">
        <v>121</v>
      </c>
      <c r="E157" s="266" t="s">
        <v>1</v>
      </c>
      <c r="F157" s="267" t="s">
        <v>152</v>
      </c>
      <c r="G157" s="265"/>
      <c r="H157" s="268">
        <v>752.63199999999995</v>
      </c>
      <c r="I157" s="269"/>
      <c r="J157" s="265"/>
      <c r="K157" s="265"/>
      <c r="L157" s="270"/>
      <c r="M157" s="271"/>
      <c r="N157" s="272"/>
      <c r="O157" s="272"/>
      <c r="P157" s="272"/>
      <c r="Q157" s="272"/>
      <c r="R157" s="272"/>
      <c r="S157" s="272"/>
      <c r="T157" s="273"/>
      <c r="U157" s="16"/>
      <c r="V157" s="16"/>
      <c r="W157" s="16"/>
      <c r="X157" s="16"/>
      <c r="Y157" s="16"/>
      <c r="Z157" s="16"/>
      <c r="AA157" s="16"/>
      <c r="AB157" s="16"/>
      <c r="AC157" s="16"/>
      <c r="AD157" s="16"/>
      <c r="AE157" s="16"/>
      <c r="AT157" s="274" t="s">
        <v>121</v>
      </c>
      <c r="AU157" s="274" t="s">
        <v>84</v>
      </c>
      <c r="AV157" s="16" t="s">
        <v>153</v>
      </c>
      <c r="AW157" s="16" t="s">
        <v>33</v>
      </c>
      <c r="AX157" s="16" t="s">
        <v>82</v>
      </c>
      <c r="AY157" s="274" t="s">
        <v>110</v>
      </c>
    </row>
    <row r="158" s="2" customFormat="1" ht="66.75" customHeight="1">
      <c r="A158" s="39"/>
      <c r="B158" s="40"/>
      <c r="C158" s="275" t="s">
        <v>84</v>
      </c>
      <c r="D158" s="275" t="s">
        <v>154</v>
      </c>
      <c r="E158" s="276" t="s">
        <v>155</v>
      </c>
      <c r="F158" s="277" t="s">
        <v>156</v>
      </c>
      <c r="G158" s="278" t="s">
        <v>116</v>
      </c>
      <c r="H158" s="279">
        <v>752.63199999999995</v>
      </c>
      <c r="I158" s="280"/>
      <c r="J158" s="281">
        <f>ROUND(I158*H158,2)</f>
        <v>0</v>
      </c>
      <c r="K158" s="282"/>
      <c r="L158" s="283"/>
      <c r="M158" s="284" t="s">
        <v>1</v>
      </c>
      <c r="N158" s="285" t="s">
        <v>42</v>
      </c>
      <c r="O158" s="92"/>
      <c r="P158" s="223">
        <f>O158*H158</f>
        <v>0</v>
      </c>
      <c r="Q158" s="223">
        <v>0.0012999999999999999</v>
      </c>
      <c r="R158" s="223">
        <f>Q158*H158</f>
        <v>0.97842159999999989</v>
      </c>
      <c r="S158" s="223">
        <v>0</v>
      </c>
      <c r="T158" s="224">
        <f>S158*H158</f>
        <v>0</v>
      </c>
      <c r="U158" s="39"/>
      <c r="V158" s="39"/>
      <c r="W158" s="39"/>
      <c r="X158" s="39"/>
      <c r="Y158" s="39"/>
      <c r="Z158" s="39"/>
      <c r="AA158" s="39"/>
      <c r="AB158" s="39"/>
      <c r="AC158" s="39"/>
      <c r="AD158" s="39"/>
      <c r="AE158" s="39"/>
      <c r="AR158" s="225" t="s">
        <v>157</v>
      </c>
      <c r="AT158" s="225" t="s">
        <v>154</v>
      </c>
      <c r="AU158" s="225" t="s">
        <v>84</v>
      </c>
      <c r="AY158" s="18" t="s">
        <v>110</v>
      </c>
      <c r="BE158" s="226">
        <f>IF(N158="základní",J158,0)</f>
        <v>0</v>
      </c>
      <c r="BF158" s="226">
        <f>IF(N158="snížená",J158,0)</f>
        <v>0</v>
      </c>
      <c r="BG158" s="226">
        <f>IF(N158="zákl. přenesená",J158,0)</f>
        <v>0</v>
      </c>
      <c r="BH158" s="226">
        <f>IF(N158="sníž. přenesená",J158,0)</f>
        <v>0</v>
      </c>
      <c r="BI158" s="226">
        <f>IF(N158="nulová",J158,0)</f>
        <v>0</v>
      </c>
      <c r="BJ158" s="18" t="s">
        <v>82</v>
      </c>
      <c r="BK158" s="226">
        <f>ROUND(I158*H158,2)</f>
        <v>0</v>
      </c>
      <c r="BL158" s="18" t="s">
        <v>117</v>
      </c>
      <c r="BM158" s="225" t="s">
        <v>158</v>
      </c>
    </row>
    <row r="159" s="2" customFormat="1">
      <c r="A159" s="39"/>
      <c r="B159" s="40"/>
      <c r="C159" s="41"/>
      <c r="D159" s="227" t="s">
        <v>159</v>
      </c>
      <c r="E159" s="41"/>
      <c r="F159" s="228" t="s">
        <v>160</v>
      </c>
      <c r="G159" s="41"/>
      <c r="H159" s="41"/>
      <c r="I159" s="229"/>
      <c r="J159" s="41"/>
      <c r="K159" s="41"/>
      <c r="L159" s="45"/>
      <c r="M159" s="230"/>
      <c r="N159" s="231"/>
      <c r="O159" s="92"/>
      <c r="P159" s="92"/>
      <c r="Q159" s="92"/>
      <c r="R159" s="92"/>
      <c r="S159" s="92"/>
      <c r="T159" s="93"/>
      <c r="U159" s="39"/>
      <c r="V159" s="39"/>
      <c r="W159" s="39"/>
      <c r="X159" s="39"/>
      <c r="Y159" s="39"/>
      <c r="Z159" s="39"/>
      <c r="AA159" s="39"/>
      <c r="AB159" s="39"/>
      <c r="AC159" s="39"/>
      <c r="AD159" s="39"/>
      <c r="AE159" s="39"/>
      <c r="AT159" s="18" t="s">
        <v>159</v>
      </c>
      <c r="AU159" s="18" t="s">
        <v>84</v>
      </c>
    </row>
    <row r="160" s="2" customFormat="1" ht="21.75" customHeight="1">
      <c r="A160" s="39"/>
      <c r="B160" s="40"/>
      <c r="C160" s="213" t="s">
        <v>127</v>
      </c>
      <c r="D160" s="213" t="s">
        <v>113</v>
      </c>
      <c r="E160" s="214" t="s">
        <v>161</v>
      </c>
      <c r="F160" s="215" t="s">
        <v>162</v>
      </c>
      <c r="G160" s="216" t="s">
        <v>163</v>
      </c>
      <c r="H160" s="217">
        <v>0.97799999999999998</v>
      </c>
      <c r="I160" s="218"/>
      <c r="J160" s="219">
        <f>ROUND(I160*H160,2)</f>
        <v>0</v>
      </c>
      <c r="K160" s="220"/>
      <c r="L160" s="45"/>
      <c r="M160" s="221" t="s">
        <v>1</v>
      </c>
      <c r="N160" s="222" t="s">
        <v>42</v>
      </c>
      <c r="O160" s="92"/>
      <c r="P160" s="223">
        <f>O160*H160</f>
        <v>0</v>
      </c>
      <c r="Q160" s="223">
        <v>0</v>
      </c>
      <c r="R160" s="223">
        <f>Q160*H160</f>
        <v>0</v>
      </c>
      <c r="S160" s="223">
        <v>0</v>
      </c>
      <c r="T160" s="224">
        <f>S160*H160</f>
        <v>0</v>
      </c>
      <c r="U160" s="39"/>
      <c r="V160" s="39"/>
      <c r="W160" s="39"/>
      <c r="X160" s="39"/>
      <c r="Y160" s="39"/>
      <c r="Z160" s="39"/>
      <c r="AA160" s="39"/>
      <c r="AB160" s="39"/>
      <c r="AC160" s="39"/>
      <c r="AD160" s="39"/>
      <c r="AE160" s="39"/>
      <c r="AR160" s="225" t="s">
        <v>117</v>
      </c>
      <c r="AT160" s="225" t="s">
        <v>113</v>
      </c>
      <c r="AU160" s="225" t="s">
        <v>84</v>
      </c>
      <c r="AY160" s="18" t="s">
        <v>110</v>
      </c>
      <c r="BE160" s="226">
        <f>IF(N160="základní",J160,0)</f>
        <v>0</v>
      </c>
      <c r="BF160" s="226">
        <f>IF(N160="snížená",J160,0)</f>
        <v>0</v>
      </c>
      <c r="BG160" s="226">
        <f>IF(N160="zákl. přenesená",J160,0)</f>
        <v>0</v>
      </c>
      <c r="BH160" s="226">
        <f>IF(N160="sníž. přenesená",J160,0)</f>
        <v>0</v>
      </c>
      <c r="BI160" s="226">
        <f>IF(N160="nulová",J160,0)</f>
        <v>0</v>
      </c>
      <c r="BJ160" s="18" t="s">
        <v>82</v>
      </c>
      <c r="BK160" s="226">
        <f>ROUND(I160*H160,2)</f>
        <v>0</v>
      </c>
      <c r="BL160" s="18" t="s">
        <v>117</v>
      </c>
      <c r="BM160" s="225" t="s">
        <v>164</v>
      </c>
    </row>
    <row r="161" s="2" customFormat="1">
      <c r="A161" s="39"/>
      <c r="B161" s="40"/>
      <c r="C161" s="41"/>
      <c r="D161" s="227" t="s">
        <v>119</v>
      </c>
      <c r="E161" s="41"/>
      <c r="F161" s="228" t="s">
        <v>165</v>
      </c>
      <c r="G161" s="41"/>
      <c r="H161" s="41"/>
      <c r="I161" s="229"/>
      <c r="J161" s="41"/>
      <c r="K161" s="41"/>
      <c r="L161" s="45"/>
      <c r="M161" s="230"/>
      <c r="N161" s="231"/>
      <c r="O161" s="92"/>
      <c r="P161" s="92"/>
      <c r="Q161" s="92"/>
      <c r="R161" s="92"/>
      <c r="S161" s="92"/>
      <c r="T161" s="93"/>
      <c r="U161" s="39"/>
      <c r="V161" s="39"/>
      <c r="W161" s="39"/>
      <c r="X161" s="39"/>
      <c r="Y161" s="39"/>
      <c r="Z161" s="39"/>
      <c r="AA161" s="39"/>
      <c r="AB161" s="39"/>
      <c r="AC161" s="39"/>
      <c r="AD161" s="39"/>
      <c r="AE161" s="39"/>
      <c r="AT161" s="18" t="s">
        <v>119</v>
      </c>
      <c r="AU161" s="18" t="s">
        <v>84</v>
      </c>
    </row>
    <row r="162" s="12" customFormat="1" ht="25.92" customHeight="1">
      <c r="A162" s="12"/>
      <c r="B162" s="197"/>
      <c r="C162" s="198"/>
      <c r="D162" s="199" t="s">
        <v>76</v>
      </c>
      <c r="E162" s="200" t="s">
        <v>166</v>
      </c>
      <c r="F162" s="200" t="s">
        <v>167</v>
      </c>
      <c r="G162" s="198"/>
      <c r="H162" s="198"/>
      <c r="I162" s="201"/>
      <c r="J162" s="202">
        <f>BK162</f>
        <v>0</v>
      </c>
      <c r="K162" s="198"/>
      <c r="L162" s="203"/>
      <c r="M162" s="204"/>
      <c r="N162" s="205"/>
      <c r="O162" s="205"/>
      <c r="P162" s="206">
        <f>P163</f>
        <v>0</v>
      </c>
      <c r="Q162" s="205"/>
      <c r="R162" s="206">
        <f>R163</f>
        <v>0</v>
      </c>
      <c r="S162" s="205"/>
      <c r="T162" s="207">
        <f>T163</f>
        <v>0</v>
      </c>
      <c r="U162" s="12"/>
      <c r="V162" s="12"/>
      <c r="W162" s="12"/>
      <c r="X162" s="12"/>
      <c r="Y162" s="12"/>
      <c r="Z162" s="12"/>
      <c r="AA162" s="12"/>
      <c r="AB162" s="12"/>
      <c r="AC162" s="12"/>
      <c r="AD162" s="12"/>
      <c r="AE162" s="12"/>
      <c r="AR162" s="208" t="s">
        <v>168</v>
      </c>
      <c r="AT162" s="209" t="s">
        <v>76</v>
      </c>
      <c r="AU162" s="209" t="s">
        <v>77</v>
      </c>
      <c r="AY162" s="208" t="s">
        <v>110</v>
      </c>
      <c r="BK162" s="210">
        <f>BK163</f>
        <v>0</v>
      </c>
    </row>
    <row r="163" s="12" customFormat="1" ht="22.8" customHeight="1">
      <c r="A163" s="12"/>
      <c r="B163" s="197"/>
      <c r="C163" s="198"/>
      <c r="D163" s="199" t="s">
        <v>76</v>
      </c>
      <c r="E163" s="211" t="s">
        <v>169</v>
      </c>
      <c r="F163" s="211" t="s">
        <v>170</v>
      </c>
      <c r="G163" s="198"/>
      <c r="H163" s="198"/>
      <c r="I163" s="201"/>
      <c r="J163" s="212">
        <f>BK163</f>
        <v>0</v>
      </c>
      <c r="K163" s="198"/>
      <c r="L163" s="203"/>
      <c r="M163" s="204"/>
      <c r="N163" s="205"/>
      <c r="O163" s="205"/>
      <c r="P163" s="206">
        <f>SUM(P164:P169)</f>
        <v>0</v>
      </c>
      <c r="Q163" s="205"/>
      <c r="R163" s="206">
        <f>SUM(R164:R169)</f>
        <v>0</v>
      </c>
      <c r="S163" s="205"/>
      <c r="T163" s="207">
        <f>SUM(T164:T169)</f>
        <v>0</v>
      </c>
      <c r="U163" s="12"/>
      <c r="V163" s="12"/>
      <c r="W163" s="12"/>
      <c r="X163" s="12"/>
      <c r="Y163" s="12"/>
      <c r="Z163" s="12"/>
      <c r="AA163" s="12"/>
      <c r="AB163" s="12"/>
      <c r="AC163" s="12"/>
      <c r="AD163" s="12"/>
      <c r="AE163" s="12"/>
      <c r="AR163" s="208" t="s">
        <v>168</v>
      </c>
      <c r="AT163" s="209" t="s">
        <v>76</v>
      </c>
      <c r="AU163" s="209" t="s">
        <v>82</v>
      </c>
      <c r="AY163" s="208" t="s">
        <v>110</v>
      </c>
      <c r="BK163" s="210">
        <f>SUM(BK164:BK169)</f>
        <v>0</v>
      </c>
    </row>
    <row r="164" s="2" customFormat="1" ht="16.5" customHeight="1">
      <c r="A164" s="39"/>
      <c r="B164" s="40"/>
      <c r="C164" s="213" t="s">
        <v>153</v>
      </c>
      <c r="D164" s="213" t="s">
        <v>113</v>
      </c>
      <c r="E164" s="214" t="s">
        <v>171</v>
      </c>
      <c r="F164" s="215" t="s">
        <v>172</v>
      </c>
      <c r="G164" s="216" t="s">
        <v>173</v>
      </c>
      <c r="H164" s="217">
        <v>1</v>
      </c>
      <c r="I164" s="218"/>
      <c r="J164" s="219">
        <f>ROUND(I164*H164,2)</f>
        <v>0</v>
      </c>
      <c r="K164" s="220"/>
      <c r="L164" s="45"/>
      <c r="M164" s="221" t="s">
        <v>1</v>
      </c>
      <c r="N164" s="222" t="s">
        <v>42</v>
      </c>
      <c r="O164" s="92"/>
      <c r="P164" s="223">
        <f>O164*H164</f>
        <v>0</v>
      </c>
      <c r="Q164" s="223">
        <v>0</v>
      </c>
      <c r="R164" s="223">
        <f>Q164*H164</f>
        <v>0</v>
      </c>
      <c r="S164" s="223">
        <v>0</v>
      </c>
      <c r="T164" s="224">
        <f>S164*H164</f>
        <v>0</v>
      </c>
      <c r="U164" s="39"/>
      <c r="V164" s="39"/>
      <c r="W164" s="39"/>
      <c r="X164" s="39"/>
      <c r="Y164" s="39"/>
      <c r="Z164" s="39"/>
      <c r="AA164" s="39"/>
      <c r="AB164" s="39"/>
      <c r="AC164" s="39"/>
      <c r="AD164" s="39"/>
      <c r="AE164" s="39"/>
      <c r="AR164" s="225" t="s">
        <v>174</v>
      </c>
      <c r="AT164" s="225" t="s">
        <v>113</v>
      </c>
      <c r="AU164" s="225" t="s">
        <v>84</v>
      </c>
      <c r="AY164" s="18" t="s">
        <v>110</v>
      </c>
      <c r="BE164" s="226">
        <f>IF(N164="základní",J164,0)</f>
        <v>0</v>
      </c>
      <c r="BF164" s="226">
        <f>IF(N164="snížená",J164,0)</f>
        <v>0</v>
      </c>
      <c r="BG164" s="226">
        <f>IF(N164="zákl. přenesená",J164,0)</f>
        <v>0</v>
      </c>
      <c r="BH164" s="226">
        <f>IF(N164="sníž. přenesená",J164,0)</f>
        <v>0</v>
      </c>
      <c r="BI164" s="226">
        <f>IF(N164="nulová",J164,0)</f>
        <v>0</v>
      </c>
      <c r="BJ164" s="18" t="s">
        <v>82</v>
      </c>
      <c r="BK164" s="226">
        <f>ROUND(I164*H164,2)</f>
        <v>0</v>
      </c>
      <c r="BL164" s="18" t="s">
        <v>174</v>
      </c>
      <c r="BM164" s="225" t="s">
        <v>175</v>
      </c>
    </row>
    <row r="165" s="2" customFormat="1">
      <c r="A165" s="39"/>
      <c r="B165" s="40"/>
      <c r="C165" s="41"/>
      <c r="D165" s="227" t="s">
        <v>119</v>
      </c>
      <c r="E165" s="41"/>
      <c r="F165" s="228" t="s">
        <v>176</v>
      </c>
      <c r="G165" s="41"/>
      <c r="H165" s="41"/>
      <c r="I165" s="229"/>
      <c r="J165" s="41"/>
      <c r="K165" s="41"/>
      <c r="L165" s="45"/>
      <c r="M165" s="230"/>
      <c r="N165" s="231"/>
      <c r="O165" s="92"/>
      <c r="P165" s="92"/>
      <c r="Q165" s="92"/>
      <c r="R165" s="92"/>
      <c r="S165" s="92"/>
      <c r="T165" s="93"/>
      <c r="U165" s="39"/>
      <c r="V165" s="39"/>
      <c r="W165" s="39"/>
      <c r="X165" s="39"/>
      <c r="Y165" s="39"/>
      <c r="Z165" s="39"/>
      <c r="AA165" s="39"/>
      <c r="AB165" s="39"/>
      <c r="AC165" s="39"/>
      <c r="AD165" s="39"/>
      <c r="AE165" s="39"/>
      <c r="AT165" s="18" t="s">
        <v>119</v>
      </c>
      <c r="AU165" s="18" t="s">
        <v>84</v>
      </c>
    </row>
    <row r="166" s="2" customFormat="1">
      <c r="A166" s="39"/>
      <c r="B166" s="40"/>
      <c r="C166" s="41"/>
      <c r="D166" s="227" t="s">
        <v>159</v>
      </c>
      <c r="E166" s="41"/>
      <c r="F166" s="228" t="s">
        <v>177</v>
      </c>
      <c r="G166" s="41"/>
      <c r="H166" s="41"/>
      <c r="I166" s="229"/>
      <c r="J166" s="41"/>
      <c r="K166" s="41"/>
      <c r="L166" s="45"/>
      <c r="M166" s="230"/>
      <c r="N166" s="231"/>
      <c r="O166" s="92"/>
      <c r="P166" s="92"/>
      <c r="Q166" s="92"/>
      <c r="R166" s="92"/>
      <c r="S166" s="92"/>
      <c r="T166" s="93"/>
      <c r="U166" s="39"/>
      <c r="V166" s="39"/>
      <c r="W166" s="39"/>
      <c r="X166" s="39"/>
      <c r="Y166" s="39"/>
      <c r="Z166" s="39"/>
      <c r="AA166" s="39"/>
      <c r="AB166" s="39"/>
      <c r="AC166" s="39"/>
      <c r="AD166" s="39"/>
      <c r="AE166" s="39"/>
      <c r="AT166" s="18" t="s">
        <v>159</v>
      </c>
      <c r="AU166" s="18" t="s">
        <v>84</v>
      </c>
    </row>
    <row r="167" s="2" customFormat="1" ht="16.5" customHeight="1">
      <c r="A167" s="39"/>
      <c r="B167" s="40"/>
      <c r="C167" s="213" t="s">
        <v>168</v>
      </c>
      <c r="D167" s="213" t="s">
        <v>113</v>
      </c>
      <c r="E167" s="214" t="s">
        <v>178</v>
      </c>
      <c r="F167" s="215" t="s">
        <v>179</v>
      </c>
      <c r="G167" s="216" t="s">
        <v>173</v>
      </c>
      <c r="H167" s="217">
        <v>1</v>
      </c>
      <c r="I167" s="218"/>
      <c r="J167" s="219">
        <f>ROUND(I167*H167,2)</f>
        <v>0</v>
      </c>
      <c r="K167" s="220"/>
      <c r="L167" s="45"/>
      <c r="M167" s="221" t="s">
        <v>1</v>
      </c>
      <c r="N167" s="222" t="s">
        <v>42</v>
      </c>
      <c r="O167" s="92"/>
      <c r="P167" s="223">
        <f>O167*H167</f>
        <v>0</v>
      </c>
      <c r="Q167" s="223">
        <v>0</v>
      </c>
      <c r="R167" s="223">
        <f>Q167*H167</f>
        <v>0</v>
      </c>
      <c r="S167" s="223">
        <v>0</v>
      </c>
      <c r="T167" s="224">
        <f>S167*H167</f>
        <v>0</v>
      </c>
      <c r="U167" s="39"/>
      <c r="V167" s="39"/>
      <c r="W167" s="39"/>
      <c r="X167" s="39"/>
      <c r="Y167" s="39"/>
      <c r="Z167" s="39"/>
      <c r="AA167" s="39"/>
      <c r="AB167" s="39"/>
      <c r="AC167" s="39"/>
      <c r="AD167" s="39"/>
      <c r="AE167" s="39"/>
      <c r="AR167" s="225" t="s">
        <v>174</v>
      </c>
      <c r="AT167" s="225" t="s">
        <v>113</v>
      </c>
      <c r="AU167" s="225" t="s">
        <v>84</v>
      </c>
      <c r="AY167" s="18" t="s">
        <v>110</v>
      </c>
      <c r="BE167" s="226">
        <f>IF(N167="základní",J167,0)</f>
        <v>0</v>
      </c>
      <c r="BF167" s="226">
        <f>IF(N167="snížená",J167,0)</f>
        <v>0</v>
      </c>
      <c r="BG167" s="226">
        <f>IF(N167="zákl. přenesená",J167,0)</f>
        <v>0</v>
      </c>
      <c r="BH167" s="226">
        <f>IF(N167="sníž. přenesená",J167,0)</f>
        <v>0</v>
      </c>
      <c r="BI167" s="226">
        <f>IF(N167="nulová",J167,0)</f>
        <v>0</v>
      </c>
      <c r="BJ167" s="18" t="s">
        <v>82</v>
      </c>
      <c r="BK167" s="226">
        <f>ROUND(I167*H167,2)</f>
        <v>0</v>
      </c>
      <c r="BL167" s="18" t="s">
        <v>174</v>
      </c>
      <c r="BM167" s="225" t="s">
        <v>180</v>
      </c>
    </row>
    <row r="168" s="2" customFormat="1">
      <c r="A168" s="39"/>
      <c r="B168" s="40"/>
      <c r="C168" s="41"/>
      <c r="D168" s="227" t="s">
        <v>119</v>
      </c>
      <c r="E168" s="41"/>
      <c r="F168" s="228" t="s">
        <v>176</v>
      </c>
      <c r="G168" s="41"/>
      <c r="H168" s="41"/>
      <c r="I168" s="229"/>
      <c r="J168" s="41"/>
      <c r="K168" s="41"/>
      <c r="L168" s="45"/>
      <c r="M168" s="230"/>
      <c r="N168" s="231"/>
      <c r="O168" s="92"/>
      <c r="P168" s="92"/>
      <c r="Q168" s="92"/>
      <c r="R168" s="92"/>
      <c r="S168" s="92"/>
      <c r="T168" s="93"/>
      <c r="U168" s="39"/>
      <c r="V168" s="39"/>
      <c r="W168" s="39"/>
      <c r="X168" s="39"/>
      <c r="Y168" s="39"/>
      <c r="Z168" s="39"/>
      <c r="AA168" s="39"/>
      <c r="AB168" s="39"/>
      <c r="AC168" s="39"/>
      <c r="AD168" s="39"/>
      <c r="AE168" s="39"/>
      <c r="AT168" s="18" t="s">
        <v>119</v>
      </c>
      <c r="AU168" s="18" t="s">
        <v>84</v>
      </c>
    </row>
    <row r="169" s="2" customFormat="1">
      <c r="A169" s="39"/>
      <c r="B169" s="40"/>
      <c r="C169" s="41"/>
      <c r="D169" s="227" t="s">
        <v>159</v>
      </c>
      <c r="E169" s="41"/>
      <c r="F169" s="228" t="s">
        <v>181</v>
      </c>
      <c r="G169" s="41"/>
      <c r="H169" s="41"/>
      <c r="I169" s="229"/>
      <c r="J169" s="41"/>
      <c r="K169" s="41"/>
      <c r="L169" s="45"/>
      <c r="M169" s="286"/>
      <c r="N169" s="287"/>
      <c r="O169" s="288"/>
      <c r="P169" s="288"/>
      <c r="Q169" s="288"/>
      <c r="R169" s="288"/>
      <c r="S169" s="288"/>
      <c r="T169" s="289"/>
      <c r="U169" s="39"/>
      <c r="V169" s="39"/>
      <c r="W169" s="39"/>
      <c r="X169" s="39"/>
      <c r="Y169" s="39"/>
      <c r="Z169" s="39"/>
      <c r="AA169" s="39"/>
      <c r="AB169" s="39"/>
      <c r="AC169" s="39"/>
      <c r="AD169" s="39"/>
      <c r="AE169" s="39"/>
      <c r="AT169" s="18" t="s">
        <v>159</v>
      </c>
      <c r="AU169" s="18" t="s">
        <v>84</v>
      </c>
    </row>
    <row r="170" s="2" customFormat="1" ht="6.96" customHeight="1">
      <c r="A170" s="39"/>
      <c r="B170" s="67"/>
      <c r="C170" s="68"/>
      <c r="D170" s="68"/>
      <c r="E170" s="68"/>
      <c r="F170" s="68"/>
      <c r="G170" s="68"/>
      <c r="H170" s="68"/>
      <c r="I170" s="68"/>
      <c r="J170" s="68"/>
      <c r="K170" s="68"/>
      <c r="L170" s="45"/>
      <c r="M170" s="39"/>
      <c r="O170" s="39"/>
      <c r="P170" s="39"/>
      <c r="Q170" s="39"/>
      <c r="R170" s="39"/>
      <c r="S170" s="39"/>
      <c r="T170" s="39"/>
      <c r="U170" s="39"/>
      <c r="V170" s="39"/>
      <c r="W170" s="39"/>
      <c r="X170" s="39"/>
      <c r="Y170" s="39"/>
      <c r="Z170" s="39"/>
      <c r="AA170" s="39"/>
      <c r="AB170" s="39"/>
      <c r="AC170" s="39"/>
      <c r="AD170" s="39"/>
      <c r="AE170" s="39"/>
    </row>
  </sheetData>
  <sheetProtection sheet="1" autoFilter="0" formatColumns="0" formatRows="0" objects="1" scenarios="1" spinCount="100000" saltValue="2pvlTjVAkJlNg0+vNSLBcBF31y5TpAa+WcUgc98gHkvzH5OjDcFm3hyu8rLQoYjviu3MU9f7V2l5J/bKehR0dA==" hashValue="/On4EV/3d+3UZi2TbEOIhLmtd+GK5kwPYABaJhvkCyLzgk6PPAWLgB0Vt6XQbzDo5YRKuZs4Ywk0ormhzZvBNw==" algorithmName="SHA-512" password="CC35"/>
  <autoFilter ref="C115:K169"/>
  <mergeCells count="6">
    <mergeCell ref="E7:H7"/>
    <mergeCell ref="E16:H16"/>
    <mergeCell ref="E25:H25"/>
    <mergeCell ref="E85:H85"/>
    <mergeCell ref="E108:H10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Pokorný Jan, Ing.</dc:creator>
  <cp:lastModifiedBy>Pokorný Jan, Ing.</cp:lastModifiedBy>
  <dcterms:created xsi:type="dcterms:W3CDTF">2021-07-02T10:38:58Z</dcterms:created>
  <dcterms:modified xsi:type="dcterms:W3CDTF">2021-07-02T10:39:00Z</dcterms:modified>
</cp:coreProperties>
</file>